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ppark\Desktop\0FARMINGDALE\1ABLE ms\0Manuscript - East River Fish\0 ABLE ERID MANUSCRIPT\0Manuscript Appendices\"/>
    </mc:Choice>
  </mc:AlternateContent>
  <xr:revisionPtr revIDLastSave="0" documentId="13_ncr:1_{0B7E71E8-6578-47B7-95FE-F60D7C10FE2E}" xr6:coauthVersionLast="47" xr6:coauthVersionMax="47" xr10:uidLastSave="{00000000-0000-0000-0000-000000000000}"/>
  <bookViews>
    <workbookView xWindow="0" yWindow="312" windowWidth="22044" windowHeight="12048" xr2:uid="{00000000-000D-0000-FFFF-FFFF00000000}"/>
  </bookViews>
  <sheets>
    <sheet name="REAL DATA" sheetId="7" r:id="rId1"/>
    <sheet name="Regression - STUDENT" sheetId="6" r:id="rId2"/>
    <sheet name="Regression - INSTRUCTOR"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3" i="5" l="1"/>
  <c r="AK14" i="5"/>
  <c r="AK15" i="5"/>
  <c r="AK16" i="5"/>
  <c r="AK17" i="5"/>
  <c r="AK18" i="5"/>
  <c r="AK19" i="5"/>
  <c r="AK20" i="5"/>
  <c r="AK21" i="5"/>
  <c r="AK22" i="5"/>
  <c r="AK23" i="5"/>
  <c r="AK24" i="5"/>
  <c r="AK25" i="5"/>
  <c r="AK26" i="5"/>
  <c r="AK27" i="5"/>
  <c r="AK28" i="5"/>
  <c r="AK29" i="5"/>
  <c r="AK30" i="5"/>
  <c r="AK31" i="5"/>
  <c r="AK32" i="5"/>
  <c r="AK33" i="5"/>
  <c r="AK34" i="5"/>
  <c r="AK35" i="5"/>
  <c r="AK36" i="5"/>
  <c r="AK37" i="5"/>
  <c r="AK38" i="5"/>
  <c r="AK39" i="5"/>
  <c r="AK40" i="5"/>
  <c r="AK41" i="5"/>
  <c r="AK42" i="5"/>
  <c r="AK43" i="5"/>
  <c r="AK44" i="5"/>
  <c r="AK45" i="5"/>
  <c r="AK46" i="5"/>
  <c r="AK12" i="5"/>
  <c r="AK13" i="6"/>
  <c r="AK14" i="6"/>
  <c r="AK15" i="6"/>
  <c r="AK16" i="6"/>
  <c r="AK17" i="6"/>
  <c r="AK18" i="6"/>
  <c r="AK19" i="6"/>
  <c r="AK20" i="6"/>
  <c r="AK21" i="6"/>
  <c r="AK22" i="6"/>
  <c r="AK23" i="6"/>
  <c r="AK24" i="6"/>
  <c r="AK25" i="6"/>
  <c r="AK26" i="6"/>
  <c r="AK27" i="6"/>
  <c r="AK28" i="6"/>
  <c r="AK29" i="6"/>
  <c r="AK30" i="6"/>
  <c r="AK31" i="6"/>
  <c r="AK32" i="6"/>
  <c r="AK33" i="6"/>
  <c r="AK34" i="6"/>
  <c r="AK35" i="6"/>
  <c r="AK36" i="6"/>
  <c r="AK37" i="6"/>
  <c r="AK38" i="6"/>
  <c r="AK39" i="6"/>
  <c r="AK40" i="6"/>
  <c r="AK41" i="6"/>
  <c r="AK42" i="6"/>
  <c r="AK43" i="6"/>
  <c r="AK44" i="6"/>
  <c r="AK45" i="6"/>
  <c r="AK46" i="6"/>
  <c r="AK12" i="6"/>
  <c r="W84" i="5"/>
  <c r="I51" i="6"/>
  <c r="H51" i="6"/>
  <c r="I50" i="6"/>
  <c r="S14" i="6" s="1"/>
  <c r="T14" i="6" s="1"/>
  <c r="H50" i="6"/>
  <c r="Q41" i="6" s="1"/>
  <c r="Z41" i="6" s="1"/>
  <c r="AA41" i="6" s="1"/>
  <c r="AI46" i="6"/>
  <c r="AI45" i="6"/>
  <c r="AI44" i="6"/>
  <c r="AI43" i="6"/>
  <c r="AI42" i="6"/>
  <c r="AI41" i="6"/>
  <c r="AI40" i="6"/>
  <c r="AI39" i="6"/>
  <c r="AI38" i="6"/>
  <c r="AI37" i="6"/>
  <c r="AI36" i="6"/>
  <c r="Y36" i="6"/>
  <c r="AI35" i="6"/>
  <c r="AI34" i="6"/>
  <c r="Y34" i="6"/>
  <c r="AI33" i="6"/>
  <c r="Y33" i="6"/>
  <c r="AI32" i="6"/>
  <c r="AI31" i="6"/>
  <c r="AI30" i="6"/>
  <c r="Q30" i="6"/>
  <c r="R30" i="6" s="1"/>
  <c r="AI29" i="6"/>
  <c r="AI28" i="6"/>
  <c r="AI27" i="6"/>
  <c r="AI26" i="6"/>
  <c r="AI25" i="6"/>
  <c r="Q25" i="6"/>
  <c r="Z25" i="6" s="1"/>
  <c r="AA25" i="6" s="1"/>
  <c r="AI24" i="6"/>
  <c r="AI23" i="6"/>
  <c r="Y23" i="6"/>
  <c r="AI22" i="6"/>
  <c r="AI21" i="6"/>
  <c r="Y21" i="6"/>
  <c r="AI20" i="6"/>
  <c r="AI19" i="6"/>
  <c r="Y19" i="6"/>
  <c r="S19" i="6"/>
  <c r="T19" i="6" s="1"/>
  <c r="AI18" i="6"/>
  <c r="Q18" i="6"/>
  <c r="R18" i="6" s="1"/>
  <c r="AI17" i="6"/>
  <c r="Q17" i="6"/>
  <c r="AI16" i="6"/>
  <c r="AI15" i="6"/>
  <c r="Q15" i="6"/>
  <c r="Z15" i="6" s="1"/>
  <c r="AA15" i="6" s="1"/>
  <c r="AI14" i="6"/>
  <c r="Q14" i="6"/>
  <c r="R14" i="6" s="1"/>
  <c r="AI13" i="6"/>
  <c r="AI12" i="6"/>
  <c r="H50" i="5"/>
  <c r="Y43" i="5" s="1"/>
  <c r="AI46" i="5"/>
  <c r="AI12" i="5"/>
  <c r="AI13" i="5"/>
  <c r="AI14" i="5"/>
  <c r="AI15" i="5"/>
  <c r="AI16" i="5"/>
  <c r="AI17" i="5"/>
  <c r="AI18" i="5"/>
  <c r="AI19" i="5"/>
  <c r="AI20" i="5"/>
  <c r="AI21" i="5"/>
  <c r="AI22" i="5"/>
  <c r="AI23" i="5"/>
  <c r="AI24" i="5"/>
  <c r="AI25" i="5"/>
  <c r="AI26" i="5"/>
  <c r="AI27" i="5"/>
  <c r="AI28" i="5"/>
  <c r="AI29" i="5"/>
  <c r="AI30" i="5"/>
  <c r="AI31" i="5"/>
  <c r="AI32" i="5"/>
  <c r="AI33" i="5"/>
  <c r="AI34" i="5"/>
  <c r="AI35" i="5"/>
  <c r="AI36" i="5"/>
  <c r="AI37" i="5"/>
  <c r="AI38" i="5"/>
  <c r="AI39" i="5"/>
  <c r="AI40" i="5"/>
  <c r="AI41" i="5"/>
  <c r="AI42" i="5"/>
  <c r="AI43" i="5"/>
  <c r="AI44" i="5"/>
  <c r="AI45" i="5"/>
  <c r="I51" i="5"/>
  <c r="H51" i="5"/>
  <c r="I50" i="5"/>
  <c r="S39" i="5" s="1"/>
  <c r="T39" i="5" s="1"/>
  <c r="Q38" i="6" l="1"/>
  <c r="R38" i="6" s="1"/>
  <c r="Q28" i="6"/>
  <c r="Z28" i="6" s="1"/>
  <c r="AA28" i="6" s="1"/>
  <c r="Y26" i="6"/>
  <c r="Y40" i="6"/>
  <c r="Q44" i="6"/>
  <c r="Z44" i="6" s="1"/>
  <c r="AA44" i="6" s="1"/>
  <c r="Y14" i="6"/>
  <c r="Y17" i="6"/>
  <c r="Q20" i="6"/>
  <c r="R20" i="6" s="1"/>
  <c r="Q24" i="6"/>
  <c r="Z24" i="6" s="1"/>
  <c r="AA24" i="6" s="1"/>
  <c r="Q27" i="6"/>
  <c r="Z27" i="6" s="1"/>
  <c r="AA27" i="6" s="1"/>
  <c r="Y30" i="6"/>
  <c r="Y37" i="6"/>
  <c r="Y41" i="6"/>
  <c r="Z30" i="6"/>
  <c r="AA30" i="6" s="1"/>
  <c r="Q34" i="6"/>
  <c r="R34" i="6" s="1"/>
  <c r="Q12" i="6"/>
  <c r="Z12" i="6" s="1"/>
  <c r="AA12" i="6" s="1"/>
  <c r="Y15" i="6"/>
  <c r="Y18" i="6"/>
  <c r="Y25" i="6"/>
  <c r="Y28" i="6"/>
  <c r="Y38" i="6"/>
  <c r="Q43" i="6"/>
  <c r="Z43" i="6" s="1"/>
  <c r="AA43" i="6" s="1"/>
  <c r="Q22" i="6"/>
  <c r="Z22" i="6" s="1"/>
  <c r="AA22" i="6" s="1"/>
  <c r="Q32" i="6"/>
  <c r="R32" i="6" s="1"/>
  <c r="Y43" i="6"/>
  <c r="Y13" i="6"/>
  <c r="Q16" i="6"/>
  <c r="Z16" i="6" s="1"/>
  <c r="AA16" i="6" s="1"/>
  <c r="Q26" i="6"/>
  <c r="Z26" i="6" s="1"/>
  <c r="AA26" i="6" s="1"/>
  <c r="Y29" i="6"/>
  <c r="Y32" i="6"/>
  <c r="Q36" i="6"/>
  <c r="Z36" i="6" s="1"/>
  <c r="AA36" i="6" s="1"/>
  <c r="R41" i="6"/>
  <c r="Q45" i="6"/>
  <c r="Z45" i="6" s="1"/>
  <c r="AA45" i="6" s="1"/>
  <c r="R16" i="6"/>
  <c r="U14" i="6"/>
  <c r="Y12" i="6"/>
  <c r="Y16" i="6"/>
  <c r="Z18" i="6"/>
  <c r="AA18" i="6" s="1"/>
  <c r="Y20" i="6"/>
  <c r="Y22" i="6"/>
  <c r="Y24" i="6"/>
  <c r="R44" i="6"/>
  <c r="Q46" i="6"/>
  <c r="Z46" i="6" s="1"/>
  <c r="AA46" i="6" s="1"/>
  <c r="Q29" i="6"/>
  <c r="Q31" i="6"/>
  <c r="Z31" i="6" s="1"/>
  <c r="AA31" i="6" s="1"/>
  <c r="Q35" i="6"/>
  <c r="Z35" i="6" s="1"/>
  <c r="AA35" i="6" s="1"/>
  <c r="Q37" i="6"/>
  <c r="Q39" i="6"/>
  <c r="Z39" i="6" s="1"/>
  <c r="AA39" i="6" s="1"/>
  <c r="Q42" i="6"/>
  <c r="R42" i="6" s="1"/>
  <c r="Y44" i="6"/>
  <c r="Y46" i="6"/>
  <c r="Q13" i="6"/>
  <c r="Q19" i="6"/>
  <c r="Q21" i="6"/>
  <c r="Q23" i="6"/>
  <c r="Y27" i="6"/>
  <c r="Y31" i="6"/>
  <c r="Q33" i="6"/>
  <c r="Y35" i="6"/>
  <c r="Y39" i="6"/>
  <c r="Y42" i="6"/>
  <c r="R28" i="6"/>
  <c r="R36" i="6"/>
  <c r="Y45" i="6"/>
  <c r="S46" i="6"/>
  <c r="T46" i="6" s="1"/>
  <c r="S44" i="6"/>
  <c r="T44" i="6" s="1"/>
  <c r="S42" i="6"/>
  <c r="T42" i="6" s="1"/>
  <c r="S40" i="6"/>
  <c r="T40" i="6" s="1"/>
  <c r="S38" i="6"/>
  <c r="T38" i="6" s="1"/>
  <c r="S36" i="6"/>
  <c r="T36" i="6" s="1"/>
  <c r="S34" i="6"/>
  <c r="T34" i="6" s="1"/>
  <c r="U34" i="6" s="1"/>
  <c r="S32" i="6"/>
  <c r="T32" i="6" s="1"/>
  <c r="S30" i="6"/>
  <c r="T30" i="6" s="1"/>
  <c r="U30" i="6" s="1"/>
  <c r="S28" i="6"/>
  <c r="T28" i="6" s="1"/>
  <c r="S43" i="6"/>
  <c r="T43" i="6" s="1"/>
  <c r="S35" i="6"/>
  <c r="T35" i="6" s="1"/>
  <c r="S27" i="6"/>
  <c r="T27" i="6" s="1"/>
  <c r="S20" i="6"/>
  <c r="T20" i="6" s="1"/>
  <c r="S17" i="6"/>
  <c r="T17" i="6" s="1"/>
  <c r="S26" i="6"/>
  <c r="T26" i="6" s="1"/>
  <c r="S23" i="6"/>
  <c r="T23" i="6" s="1"/>
  <c r="S41" i="6"/>
  <c r="T41" i="6" s="1"/>
  <c r="S33" i="6"/>
  <c r="T33" i="6" s="1"/>
  <c r="S39" i="6"/>
  <c r="T39" i="6" s="1"/>
  <c r="S31" i="6"/>
  <c r="T31" i="6" s="1"/>
  <c r="S25" i="6"/>
  <c r="T25" i="6" s="1"/>
  <c r="S12" i="6"/>
  <c r="T12" i="6" s="1"/>
  <c r="S18" i="6"/>
  <c r="T18" i="6" s="1"/>
  <c r="U18" i="6" s="1"/>
  <c r="S15" i="6"/>
  <c r="T15" i="6" s="1"/>
  <c r="S45" i="6"/>
  <c r="T45" i="6" s="1"/>
  <c r="S37" i="6"/>
  <c r="T37" i="6" s="1"/>
  <c r="S29" i="6"/>
  <c r="T29" i="6" s="1"/>
  <c r="S24" i="6"/>
  <c r="T24" i="6" s="1"/>
  <c r="S21" i="6"/>
  <c r="T21" i="6" s="1"/>
  <c r="S13" i="6"/>
  <c r="T13" i="6" s="1"/>
  <c r="S22" i="6"/>
  <c r="T22" i="6" s="1"/>
  <c r="R26" i="6"/>
  <c r="R17" i="6"/>
  <c r="Z17" i="6"/>
  <c r="AA17" i="6" s="1"/>
  <c r="S16" i="6"/>
  <c r="T16" i="6" s="1"/>
  <c r="U16" i="6" s="1"/>
  <c r="R15" i="6"/>
  <c r="Z34" i="6"/>
  <c r="AA34" i="6" s="1"/>
  <c r="R25" i="6"/>
  <c r="R31" i="6"/>
  <c r="R46" i="6"/>
  <c r="Z14" i="6"/>
  <c r="AA14" i="6" s="1"/>
  <c r="R22" i="6"/>
  <c r="Q40" i="6"/>
  <c r="R43" i="6"/>
  <c r="Q32" i="5"/>
  <c r="Y12" i="5"/>
  <c r="S33" i="5"/>
  <c r="T33" i="5" s="1"/>
  <c r="Q16" i="5"/>
  <c r="Y20" i="5"/>
  <c r="Q17" i="5"/>
  <c r="Y28" i="5"/>
  <c r="Y36" i="5"/>
  <c r="Q24" i="5"/>
  <c r="Q25" i="5"/>
  <c r="Y44" i="5"/>
  <c r="S17" i="5"/>
  <c r="T17" i="5" s="1"/>
  <c r="S46" i="5"/>
  <c r="T46" i="5" s="1"/>
  <c r="Q33" i="5"/>
  <c r="S25" i="5"/>
  <c r="T25" i="5" s="1"/>
  <c r="Q41" i="5"/>
  <c r="S18" i="5"/>
  <c r="T18" i="5" s="1"/>
  <c r="S45" i="5"/>
  <c r="T45" i="5" s="1"/>
  <c r="S26" i="5"/>
  <c r="T26" i="5" s="1"/>
  <c r="S34" i="5"/>
  <c r="T34" i="5" s="1"/>
  <c r="Q18" i="5"/>
  <c r="Z18" i="5" s="1"/>
  <c r="Q26" i="5"/>
  <c r="Z26" i="5" s="1"/>
  <c r="Q34" i="5"/>
  <c r="Z34" i="5" s="1"/>
  <c r="Q42" i="5"/>
  <c r="Z42" i="5" s="1"/>
  <c r="Y13" i="5"/>
  <c r="Y21" i="5"/>
  <c r="Y29" i="5"/>
  <c r="Y37" i="5"/>
  <c r="Y45" i="5"/>
  <c r="S19" i="5"/>
  <c r="T19" i="5" s="1"/>
  <c r="S44" i="5"/>
  <c r="T44" i="5" s="1"/>
  <c r="S27" i="5"/>
  <c r="T27" i="5" s="1"/>
  <c r="S35" i="5"/>
  <c r="T35" i="5" s="1"/>
  <c r="Q19" i="5"/>
  <c r="Z19" i="5" s="1"/>
  <c r="Q27" i="5"/>
  <c r="Z27" i="5" s="1"/>
  <c r="Q35" i="5"/>
  <c r="Z35" i="5" s="1"/>
  <c r="Q43" i="5"/>
  <c r="Z43" i="5" s="1"/>
  <c r="Y14" i="5"/>
  <c r="Y22" i="5"/>
  <c r="Y30" i="5"/>
  <c r="Y38" i="5"/>
  <c r="Y46" i="5"/>
  <c r="S20" i="5"/>
  <c r="T20" i="5" s="1"/>
  <c r="S36" i="5"/>
  <c r="T36" i="5" s="1"/>
  <c r="Q20" i="5"/>
  <c r="Z20" i="5" s="1"/>
  <c r="Q28" i="5"/>
  <c r="Z28" i="5" s="1"/>
  <c r="Q36" i="5"/>
  <c r="Z36" i="5" s="1"/>
  <c r="Q44" i="5"/>
  <c r="Z44" i="5" s="1"/>
  <c r="Y15" i="5"/>
  <c r="Y23" i="5"/>
  <c r="Y31" i="5"/>
  <c r="Y39" i="5"/>
  <c r="S14" i="5"/>
  <c r="T14" i="5" s="1"/>
  <c r="S21" i="5"/>
  <c r="T21" i="5" s="1"/>
  <c r="S42" i="5"/>
  <c r="T42" i="5" s="1"/>
  <c r="S29" i="5"/>
  <c r="T29" i="5" s="1"/>
  <c r="S37" i="5"/>
  <c r="T37" i="5" s="1"/>
  <c r="Q13" i="5"/>
  <c r="Q21" i="5"/>
  <c r="Z21" i="5" s="1"/>
  <c r="Q29" i="5"/>
  <c r="Z29" i="5" s="1"/>
  <c r="Q37" i="5"/>
  <c r="Z37" i="5" s="1"/>
  <c r="Q45" i="5"/>
  <c r="Z45" i="5" s="1"/>
  <c r="Y16" i="5"/>
  <c r="Y24" i="5"/>
  <c r="Y32" i="5"/>
  <c r="Y40" i="5"/>
  <c r="S43" i="5"/>
  <c r="T43" i="5" s="1"/>
  <c r="S13" i="5"/>
  <c r="T13" i="5" s="1"/>
  <c r="S22" i="5"/>
  <c r="T22" i="5" s="1"/>
  <c r="S41" i="5"/>
  <c r="T41" i="5" s="1"/>
  <c r="S30" i="5"/>
  <c r="T30" i="5" s="1"/>
  <c r="Q14" i="5"/>
  <c r="Z14" i="5" s="1"/>
  <c r="Q22" i="5"/>
  <c r="Z22" i="5" s="1"/>
  <c r="Q30" i="5"/>
  <c r="Z30" i="5" s="1"/>
  <c r="Q38" i="5"/>
  <c r="Z38" i="5" s="1"/>
  <c r="Q46" i="5"/>
  <c r="Z46" i="5" s="1"/>
  <c r="Y17" i="5"/>
  <c r="Y25" i="5"/>
  <c r="Y33" i="5"/>
  <c r="Y41" i="5"/>
  <c r="S28" i="5"/>
  <c r="T28" i="5" s="1"/>
  <c r="S15" i="5"/>
  <c r="T15" i="5" s="1"/>
  <c r="S23" i="5"/>
  <c r="T23" i="5" s="1"/>
  <c r="S40" i="5"/>
  <c r="T40" i="5" s="1"/>
  <c r="S31" i="5"/>
  <c r="T31" i="5" s="1"/>
  <c r="S38" i="5"/>
  <c r="T38" i="5" s="1"/>
  <c r="Q15" i="5"/>
  <c r="Z15" i="5" s="1"/>
  <c r="Q23" i="5"/>
  <c r="Z23" i="5" s="1"/>
  <c r="Q31" i="5"/>
  <c r="Z31" i="5" s="1"/>
  <c r="Q39" i="5"/>
  <c r="Z39" i="5" s="1"/>
  <c r="Y18" i="5"/>
  <c r="Y26" i="5"/>
  <c r="Y34" i="5"/>
  <c r="Y42" i="5"/>
  <c r="S16" i="5"/>
  <c r="T16" i="5" s="1"/>
  <c r="S24" i="5"/>
  <c r="T24" i="5" s="1"/>
  <c r="S12" i="5"/>
  <c r="T12" i="5" s="1"/>
  <c r="S32" i="5"/>
  <c r="T32" i="5" s="1"/>
  <c r="Q40" i="5"/>
  <c r="Z40" i="5" s="1"/>
  <c r="Q12" i="5"/>
  <c r="Y19" i="5"/>
  <c r="Y27" i="5"/>
  <c r="Y35" i="5"/>
  <c r="U38" i="6" l="1"/>
  <c r="U25" i="6"/>
  <c r="Z32" i="6"/>
  <c r="AA32" i="6" s="1"/>
  <c r="R12" i="6"/>
  <c r="Z20" i="6"/>
  <c r="AA20" i="6" s="1"/>
  <c r="U32" i="6"/>
  <c r="R45" i="6"/>
  <c r="Z38" i="6"/>
  <c r="AA38" i="6" s="1"/>
  <c r="Z42" i="6"/>
  <c r="AA42" i="6" s="1"/>
  <c r="R27" i="6"/>
  <c r="U27" i="6" s="1"/>
  <c r="U42" i="6"/>
  <c r="U28" i="6"/>
  <c r="U12" i="6"/>
  <c r="R24" i="6"/>
  <c r="U24" i="6" s="1"/>
  <c r="U20" i="6"/>
  <c r="U45" i="6"/>
  <c r="U36" i="6"/>
  <c r="U44" i="6"/>
  <c r="R35" i="6"/>
  <c r="U35" i="6" s="1"/>
  <c r="U43" i="6"/>
  <c r="U41" i="6"/>
  <c r="R39" i="6"/>
  <c r="U39" i="6" s="1"/>
  <c r="Z29" i="6"/>
  <c r="AA29" i="6" s="1"/>
  <c r="R29" i="6"/>
  <c r="U29" i="6" s="1"/>
  <c r="U22" i="6"/>
  <c r="Z33" i="6"/>
  <c r="AA33" i="6" s="1"/>
  <c r="R33" i="6"/>
  <c r="U33" i="6" s="1"/>
  <c r="Z23" i="6"/>
  <c r="AA23" i="6" s="1"/>
  <c r="R23" i="6"/>
  <c r="U23" i="6" s="1"/>
  <c r="Z21" i="6"/>
  <c r="AA21" i="6" s="1"/>
  <c r="R21" i="6"/>
  <c r="U21" i="6" s="1"/>
  <c r="Z37" i="6"/>
  <c r="AA37" i="6" s="1"/>
  <c r="R37" i="6"/>
  <c r="U37" i="6" s="1"/>
  <c r="R19" i="6"/>
  <c r="U19" i="6" s="1"/>
  <c r="Z19" i="6"/>
  <c r="AA19" i="6" s="1"/>
  <c r="Z13" i="6"/>
  <c r="AA13" i="6" s="1"/>
  <c r="R13" i="6"/>
  <c r="U13" i="6" s="1"/>
  <c r="Z40" i="6"/>
  <c r="AA40" i="6" s="1"/>
  <c r="R40" i="6"/>
  <c r="U40" i="6" s="1"/>
  <c r="U17" i="6"/>
  <c r="U46" i="6"/>
  <c r="U31" i="6"/>
  <c r="U15" i="6"/>
  <c r="U26" i="6"/>
  <c r="R41" i="5"/>
  <c r="U41" i="5" s="1"/>
  <c r="Z41" i="5"/>
  <c r="AA41" i="5" s="1"/>
  <c r="R33" i="5"/>
  <c r="U33" i="5" s="1"/>
  <c r="Z33" i="5"/>
  <c r="AA33" i="5" s="1"/>
  <c r="R17" i="5"/>
  <c r="U17" i="5" s="1"/>
  <c r="Z17" i="5"/>
  <c r="AA17" i="5" s="1"/>
  <c r="R16" i="5"/>
  <c r="U16" i="5" s="1"/>
  <c r="Z16" i="5"/>
  <c r="AA16" i="5" s="1"/>
  <c r="R13" i="5"/>
  <c r="U13" i="5" s="1"/>
  <c r="Z13" i="5"/>
  <c r="AA13" i="5" s="1"/>
  <c r="R25" i="5"/>
  <c r="U25" i="5" s="1"/>
  <c r="Z25" i="5"/>
  <c r="AA25" i="5" s="1"/>
  <c r="R12" i="5"/>
  <c r="U12" i="5" s="1"/>
  <c r="Z12" i="5"/>
  <c r="AA12" i="5" s="1"/>
  <c r="Z24" i="5"/>
  <c r="AA24" i="5" s="1"/>
  <c r="Z32" i="5"/>
  <c r="AA32" i="5" s="1"/>
  <c r="R32" i="5"/>
  <c r="U32" i="5" s="1"/>
  <c r="R24" i="5"/>
  <c r="U24" i="5" s="1"/>
  <c r="R39" i="5"/>
  <c r="U39" i="5" s="1"/>
  <c r="AA39" i="5"/>
  <c r="R21" i="5"/>
  <c r="U21" i="5" s="1"/>
  <c r="AA21" i="5"/>
  <c r="R20" i="5"/>
  <c r="U20" i="5" s="1"/>
  <c r="AA20" i="5"/>
  <c r="R43" i="5"/>
  <c r="U43" i="5" s="1"/>
  <c r="AA43" i="5"/>
  <c r="R34" i="5"/>
  <c r="U34" i="5" s="1"/>
  <c r="AA34" i="5"/>
  <c r="R28" i="5"/>
  <c r="U28" i="5" s="1"/>
  <c r="AA28" i="5"/>
  <c r="R31" i="5"/>
  <c r="U31" i="5" s="1"/>
  <c r="AA31" i="5"/>
  <c r="R35" i="5"/>
  <c r="U35" i="5" s="1"/>
  <c r="AA35" i="5"/>
  <c r="R26" i="5"/>
  <c r="U26" i="5" s="1"/>
  <c r="AA26" i="5"/>
  <c r="R29" i="5"/>
  <c r="U29" i="5" s="1"/>
  <c r="AA29" i="5"/>
  <c r="R23" i="5"/>
  <c r="U23" i="5" s="1"/>
  <c r="AA23" i="5"/>
  <c r="R46" i="5"/>
  <c r="U46" i="5" s="1"/>
  <c r="AA46" i="5"/>
  <c r="R27" i="5"/>
  <c r="U27" i="5" s="1"/>
  <c r="AA27" i="5"/>
  <c r="R18" i="5"/>
  <c r="U18" i="5" s="1"/>
  <c r="AA18" i="5"/>
  <c r="R40" i="5"/>
  <c r="U40" i="5" s="1"/>
  <c r="AA40" i="5"/>
  <c r="R15" i="5"/>
  <c r="U15" i="5" s="1"/>
  <c r="AA15" i="5"/>
  <c r="AA38" i="5"/>
  <c r="R38" i="5"/>
  <c r="U38" i="5" s="1"/>
  <c r="R19" i="5"/>
  <c r="U19" i="5" s="1"/>
  <c r="AA19" i="5"/>
  <c r="R42" i="5"/>
  <c r="U42" i="5" s="1"/>
  <c r="AA42" i="5"/>
  <c r="R30" i="5"/>
  <c r="U30" i="5" s="1"/>
  <c r="AA30" i="5"/>
  <c r="R22" i="5"/>
  <c r="U22" i="5" s="1"/>
  <c r="AA22" i="5"/>
  <c r="R45" i="5"/>
  <c r="U45" i="5" s="1"/>
  <c r="AA45" i="5"/>
  <c r="R44" i="5"/>
  <c r="U44" i="5" s="1"/>
  <c r="AA44" i="5"/>
  <c r="R14" i="5"/>
  <c r="U14" i="5" s="1"/>
  <c r="AA14" i="5"/>
  <c r="R37" i="5"/>
  <c r="U37" i="5" s="1"/>
  <c r="AA37" i="5"/>
  <c r="R36" i="5"/>
  <c r="U36" i="5" s="1"/>
  <c r="AA36" i="5"/>
  <c r="AA53" i="6" l="1"/>
  <c r="U53" i="6"/>
  <c r="W79" i="6" s="1"/>
  <c r="AH38" i="6" s="1"/>
  <c r="AA53" i="5"/>
  <c r="U53" i="5"/>
  <c r="AH12" i="6" l="1"/>
  <c r="AH13" i="6"/>
  <c r="AH43" i="6"/>
  <c r="AH15" i="6"/>
  <c r="AH28" i="6"/>
  <c r="AH16" i="6"/>
  <c r="AH36" i="6"/>
  <c r="AH18" i="6"/>
  <c r="AH17" i="6"/>
  <c r="AH33" i="6"/>
  <c r="AH46" i="6"/>
  <c r="AH40" i="6"/>
  <c r="AH21" i="6"/>
  <c r="AH29" i="6"/>
  <c r="AH41" i="6"/>
  <c r="AH24" i="6"/>
  <c r="AH31" i="6"/>
  <c r="AH34" i="6"/>
  <c r="AH39" i="6"/>
  <c r="AH14" i="6"/>
  <c r="AH35" i="6"/>
  <c r="W96" i="6"/>
  <c r="AH42" i="6"/>
  <c r="W84" i="6"/>
  <c r="AJ34" i="6" s="1"/>
  <c r="AH19" i="6"/>
  <c r="AH23" i="6"/>
  <c r="AH37" i="6"/>
  <c r="AH30" i="6"/>
  <c r="AH25" i="6"/>
  <c r="AH22" i="6"/>
  <c r="AH26" i="6"/>
  <c r="AH44" i="6"/>
  <c r="AH20" i="6"/>
  <c r="AH32" i="6"/>
  <c r="AH27" i="6"/>
  <c r="AH45" i="6"/>
  <c r="W79" i="5"/>
  <c r="AJ22" i="6" l="1"/>
  <c r="AJ41" i="6"/>
  <c r="AJ38" i="6"/>
  <c r="AJ40" i="6"/>
  <c r="AJ35" i="6"/>
  <c r="AJ23" i="6"/>
  <c r="AJ29" i="6"/>
  <c r="AJ13" i="6"/>
  <c r="AJ36" i="6"/>
  <c r="AJ15" i="6"/>
  <c r="AJ33" i="6"/>
  <c r="AJ21" i="6"/>
  <c r="AJ42" i="6"/>
  <c r="AJ37" i="6"/>
  <c r="AJ18" i="6"/>
  <c r="AJ45" i="6"/>
  <c r="AJ31" i="6"/>
  <c r="AJ26" i="6"/>
  <c r="AJ27" i="6"/>
  <c r="AJ39" i="6"/>
  <c r="AJ43" i="6"/>
  <c r="AJ28" i="6"/>
  <c r="AJ44" i="6"/>
  <c r="AJ17" i="6"/>
  <c r="AJ16" i="6"/>
  <c r="AJ25" i="6"/>
  <c r="AJ20" i="6"/>
  <c r="AJ32" i="6"/>
  <c r="Y96" i="6"/>
  <c r="AJ12" i="6"/>
  <c r="AJ30" i="6"/>
  <c r="AJ46" i="6"/>
  <c r="AJ24" i="6"/>
  <c r="AJ19" i="6"/>
  <c r="AJ14" i="6"/>
  <c r="AH43" i="5"/>
  <c r="W96" i="5"/>
  <c r="AH46" i="5"/>
  <c r="AH26" i="5"/>
  <c r="AJ27" i="5"/>
  <c r="AH17" i="5"/>
  <c r="AH45" i="5"/>
  <c r="AH25" i="5"/>
  <c r="AH15" i="5"/>
  <c r="AH18" i="5"/>
  <c r="AH36" i="5"/>
  <c r="AH22" i="5"/>
  <c r="AH34" i="5"/>
  <c r="AH27" i="5"/>
  <c r="AH29" i="5"/>
  <c r="AH32" i="5"/>
  <c r="AH24" i="5"/>
  <c r="AH37" i="5"/>
  <c r="AH40" i="5"/>
  <c r="AH20" i="5"/>
  <c r="AH33" i="5"/>
  <c r="AH28" i="5"/>
  <c r="AH41" i="5"/>
  <c r="AH14" i="5"/>
  <c r="AH23" i="5"/>
  <c r="AH19" i="5"/>
  <c r="AH44" i="5"/>
  <c r="AH31" i="5"/>
  <c r="AH30" i="5"/>
  <c r="AH13" i="5"/>
  <c r="AH39" i="5"/>
  <c r="AH42" i="5"/>
  <c r="AH35" i="5"/>
  <c r="AH38" i="5"/>
  <c r="AH21" i="5"/>
  <c r="AH16" i="5"/>
  <c r="AH12" i="5"/>
  <c r="AJ35" i="5"/>
  <c r="AJ16" i="5" l="1"/>
  <c r="AJ12" i="5"/>
  <c r="Y96" i="5"/>
  <c r="AJ20" i="5"/>
  <c r="AJ24" i="5"/>
  <c r="AJ15" i="5"/>
  <c r="AJ37" i="5"/>
  <c r="AJ40" i="5"/>
  <c r="AJ14" i="5"/>
  <c r="AJ17" i="5"/>
  <c r="AJ26" i="5"/>
  <c r="AJ29" i="5"/>
  <c r="AJ22" i="5"/>
  <c r="AJ43" i="5"/>
  <c r="AJ32" i="5"/>
  <c r="AJ39" i="5"/>
  <c r="AJ34" i="5"/>
  <c r="AJ30" i="5"/>
  <c r="AJ41" i="5"/>
  <c r="AJ42" i="5"/>
  <c r="AJ45" i="5"/>
  <c r="AJ38" i="5"/>
  <c r="AJ28" i="5"/>
  <c r="AJ44" i="5"/>
  <c r="AJ21" i="5"/>
  <c r="AJ33" i="5"/>
  <c r="AJ36" i="5"/>
  <c r="AJ31" i="5"/>
  <c r="AJ23" i="5"/>
  <c r="AJ19" i="5"/>
  <c r="AJ46" i="5"/>
  <c r="AJ25" i="5"/>
  <c r="AJ18" i="5"/>
  <c r="AJ1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Park</author>
  </authors>
  <commentList>
    <comment ref="H10" authorId="0" shapeId="0" xr:uid="{16002248-5C5B-4989-B514-608B2397A51D}">
      <text>
        <r>
          <rPr>
            <sz val="9"/>
            <color indexed="81"/>
            <rFont val="Tahoma"/>
            <family val="2"/>
          </rPr>
          <t>Enter your data into this column.</t>
        </r>
      </text>
    </comment>
    <comment ref="I10" authorId="0" shapeId="0" xr:uid="{9AD5EABE-B63C-4BCD-95A4-F3A27370972B}">
      <text>
        <r>
          <rPr>
            <sz val="9"/>
            <color indexed="81"/>
            <rFont val="Tahoma"/>
            <family val="2"/>
          </rPr>
          <t>Enter your data into this column.</t>
        </r>
      </text>
    </comment>
    <comment ref="Q10" authorId="0" shapeId="0" xr:uid="{AF981412-8B91-442B-B7CA-EC2A26847EE6}">
      <text>
        <r>
          <rPr>
            <sz val="9"/>
            <color indexed="81"/>
            <rFont val="Tahoma"/>
          </rPr>
          <t xml:space="preserve">If you have inserted additional data rows to this spreadsheet, check that the new rows have the correct value for the mean. </t>
        </r>
      </text>
    </comment>
    <comment ref="S10" authorId="0" shapeId="0" xr:uid="{B41EABCC-3698-4CAF-A877-6598BA7CC936}">
      <text>
        <r>
          <rPr>
            <sz val="9"/>
            <color indexed="81"/>
            <rFont val="Tahoma"/>
            <family val="2"/>
          </rPr>
          <t xml:space="preserve">If you have inserted additional data rows to this spreadsheet, check that the new rows have the correct value for the mean. </t>
        </r>
      </text>
    </comment>
    <comment ref="Y10" authorId="0" shapeId="0" xr:uid="{FEF6E3A0-0EC4-4588-B27C-3EA56D76A7F1}">
      <text>
        <r>
          <rPr>
            <sz val="9"/>
            <color indexed="81"/>
            <rFont val="Tahoma"/>
            <family val="2"/>
          </rPr>
          <t xml:space="preserve">If you have inserted additional data rows to this spreadsheet, check that the new rows have the correct value for the mean. </t>
        </r>
      </text>
    </comment>
    <comment ref="A26" authorId="0" shapeId="0" xr:uid="{BF978D93-103C-4136-9E77-F7CE459E7B6B}">
      <text>
        <r>
          <rPr>
            <sz val="9"/>
            <color indexed="81"/>
            <rFont val="Tahoma"/>
            <family val="2"/>
          </rPr>
          <t>If you need to add aditional data beyond the number of rows provided in this spreadsheet, use the "Insert Row" function between these two arrows on left. This spreadsheet is generally set up so that newly added rows here should not disrupt any associated calculations elsewhere in the spreadsheet. However, in some cases, this is not always possible, and thus, it is important to check calculations. If associated calculations were not altered, then your final manually derived calculations should be the same as those in the "Check Your Work!" (red) box.</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Park</author>
  </authors>
  <commentList>
    <comment ref="H10" authorId="0" shapeId="0" xr:uid="{2C760AEB-0152-4348-ACE1-56DEE10099B0}">
      <text>
        <r>
          <rPr>
            <sz val="9"/>
            <color indexed="81"/>
            <rFont val="Tahoma"/>
            <family val="2"/>
          </rPr>
          <t>Enter your data into this column.</t>
        </r>
      </text>
    </comment>
    <comment ref="I10" authorId="0" shapeId="0" xr:uid="{80191AFC-C1D2-4A84-8181-7DA495ED7A2E}">
      <text>
        <r>
          <rPr>
            <sz val="9"/>
            <color indexed="81"/>
            <rFont val="Tahoma"/>
            <family val="2"/>
          </rPr>
          <t>Enter your data into this column.</t>
        </r>
      </text>
    </comment>
    <comment ref="Q10" authorId="0" shapeId="0" xr:uid="{C3B5327D-D535-4A6C-B892-63341B3574D4}">
      <text>
        <r>
          <rPr>
            <sz val="9"/>
            <color indexed="81"/>
            <rFont val="Tahoma"/>
          </rPr>
          <t xml:space="preserve">If you have inserted additional data rows to this spreadsheet, check that the new rows have the correct value for the mean. </t>
        </r>
      </text>
    </comment>
    <comment ref="S10" authorId="0" shapeId="0" xr:uid="{1E075C16-D6A2-4CA9-8727-C05765CAF087}">
      <text>
        <r>
          <rPr>
            <sz val="9"/>
            <color indexed="81"/>
            <rFont val="Tahoma"/>
            <family val="2"/>
          </rPr>
          <t xml:space="preserve">If you have inserted additional data rows to this spreadsheet, check that the new rows have the correct value for the mean. </t>
        </r>
      </text>
    </comment>
    <comment ref="Y10" authorId="0" shapeId="0" xr:uid="{F60DEE11-049B-4F36-A295-EB55BCE43953}">
      <text>
        <r>
          <rPr>
            <sz val="9"/>
            <color indexed="81"/>
            <rFont val="Tahoma"/>
            <family val="2"/>
          </rPr>
          <t xml:space="preserve">If you have inserted additional data rows to this spreadsheet, check that the new rows have the correct value for the mean. </t>
        </r>
      </text>
    </comment>
    <comment ref="A26" authorId="0" shapeId="0" xr:uid="{8DCAF992-86F0-4E6F-8CC8-F80EE59E867A}">
      <text>
        <r>
          <rPr>
            <sz val="9"/>
            <color indexed="81"/>
            <rFont val="Tahoma"/>
            <family val="2"/>
          </rPr>
          <t>If you need to add aditional data beyond the number of rows provided in this spreadsheet, use the "Insert Row" function between these two arrows on left. This spreadsheet is generally set up so that newly added rows here should not disrupt any associated calculations elsewhere in the spreadsheet. However, in some cases, this is not always possible, and thus, it is important to check calculations. If associated calculations were not altered, then your final manually derived calculations should be the same as those in the "Check Your Work!" (red) box.</t>
        </r>
      </text>
    </comment>
  </commentList>
</comments>
</file>

<file path=xl/sharedStrings.xml><?xml version="1.0" encoding="utf-8"?>
<sst xmlns="http://schemas.openxmlformats.org/spreadsheetml/2006/main" count="355" uniqueCount="61">
  <si>
    <t>Dates:</t>
  </si>
  <si>
    <t>Method(s):</t>
  </si>
  <si>
    <t>Notes:</t>
  </si>
  <si>
    <t>Location:</t>
  </si>
  <si>
    <t>Date</t>
  </si>
  <si>
    <t>Sample plot as above but axes NOT scaled automatically (Origin is NOT (0, 0))</t>
  </si>
  <si>
    <t>Black Sea Bass</t>
  </si>
  <si>
    <t>Centropristis striata</t>
  </si>
  <si>
    <t>Z9</t>
  </si>
  <si>
    <t>Z8</t>
  </si>
  <si>
    <t>Z6</t>
  </si>
  <si>
    <t>Z7</t>
  </si>
  <si>
    <t>Z5</t>
  </si>
  <si>
    <t>Common Name</t>
  </si>
  <si>
    <t>Scientific Name</t>
  </si>
  <si>
    <t>Zone</t>
  </si>
  <si>
    <t>Total Length (cm)</t>
  </si>
  <si>
    <t>Number of Days</t>
  </si>
  <si>
    <t>Specimen</t>
  </si>
  <si>
    <t>DEPENDENT VARIABLE (y-axis):</t>
  </si>
  <si>
    <t>INDEPENDENT VARIABLE (x-axis):</t>
  </si>
  <si>
    <t>Total Length of Black Sea Bass</t>
  </si>
  <si>
    <t>6/16/2019-10/26/2019</t>
  </si>
  <si>
    <t>Zones 5-9</t>
  </si>
  <si>
    <t>Fishing Clinics</t>
  </si>
  <si>
    <r>
      <rPr>
        <u/>
        <sz val="11"/>
        <color theme="1"/>
        <rFont val="Calibri"/>
        <family val="2"/>
        <scheme val="minor"/>
      </rPr>
      <t>NOTE</t>
    </r>
    <r>
      <rPr>
        <sz val="11"/>
        <color theme="1"/>
        <rFont val="Calibri"/>
        <family val="2"/>
        <scheme val="minor"/>
      </rPr>
      <t xml:space="preserve">: In a regression anaylsis, there is an independent variable (x-axis) and a dependent variable (y-axis). </t>
    </r>
  </si>
  <si>
    <t>Mean</t>
  </si>
  <si>
    <t>Standard Deviation</t>
  </si>
  <si>
    <t>(x - x̄) * (y - ȳ)</t>
  </si>
  <si>
    <t>Mean (x̄)</t>
  </si>
  <si>
    <t>x - x̄</t>
  </si>
  <si>
    <t>Mean (ȳ)</t>
  </si>
  <si>
    <t>y - ȳ</t>
  </si>
  <si>
    <t>b</t>
  </si>
  <si>
    <r>
      <rPr>
        <b/>
        <sz val="10"/>
        <rFont val="HGGothicE"/>
        <family val="3"/>
        <charset val="128"/>
      </rPr>
      <t>Σ</t>
    </r>
    <r>
      <rPr>
        <b/>
        <sz val="10"/>
        <rFont val="Helvetica Neue"/>
      </rPr>
      <t xml:space="preserve"> (x - x̄) * (y - ȳ)</t>
    </r>
  </si>
  <si>
    <r>
      <t>Σ (x - x̄)</t>
    </r>
    <r>
      <rPr>
        <b/>
        <vertAlign val="superscript"/>
        <sz val="10"/>
        <rFont val="Helvetica Neue"/>
      </rPr>
      <t>2</t>
    </r>
  </si>
  <si>
    <r>
      <t>S</t>
    </r>
    <r>
      <rPr>
        <b/>
        <vertAlign val="subscript"/>
        <sz val="11"/>
        <color theme="1"/>
        <rFont val="Calibri"/>
        <family val="2"/>
        <scheme val="minor"/>
      </rPr>
      <t>xy</t>
    </r>
  </si>
  <si>
    <r>
      <t>S</t>
    </r>
    <r>
      <rPr>
        <b/>
        <vertAlign val="subscript"/>
        <sz val="11"/>
        <color theme="1"/>
        <rFont val="Calibri"/>
        <family val="2"/>
        <scheme val="minor"/>
      </rPr>
      <t>xx</t>
    </r>
  </si>
  <si>
    <t>ŷ</t>
  </si>
  <si>
    <r>
      <t>x</t>
    </r>
    <r>
      <rPr>
        <b/>
        <vertAlign val="subscript"/>
        <sz val="11"/>
        <color theme="1"/>
        <rFont val="Calibri"/>
        <family val="2"/>
        <scheme val="minor"/>
      </rPr>
      <t>1</t>
    </r>
  </si>
  <si>
    <t>&lt;--- SLOPE</t>
  </si>
  <si>
    <t>&lt;--- Y - INTERCEPT</t>
  </si>
  <si>
    <t>Predicted dependent variable</t>
  </si>
  <si>
    <t>Calculations for Regression:</t>
  </si>
  <si>
    <t>(Least Squares Estimation)</t>
  </si>
  <si>
    <t>b0</t>
  </si>
  <si>
    <t>b1</t>
  </si>
  <si>
    <t>y</t>
  </si>
  <si>
    <t>x</t>
  </si>
  <si>
    <t>WITHIN PLOT</t>
  </si>
  <si>
    <t>CHECK YOU ANSWER!</t>
  </si>
  <si>
    <r>
      <t xml:space="preserve">y = </t>
    </r>
    <r>
      <rPr>
        <b/>
        <sz val="11"/>
        <color rgb="FF0000FF"/>
        <rFont val="Calibri"/>
        <family val="2"/>
        <scheme val="minor"/>
      </rPr>
      <t>m</t>
    </r>
    <r>
      <rPr>
        <b/>
        <sz val="11"/>
        <color theme="1"/>
        <rFont val="Calibri"/>
        <family val="2"/>
        <scheme val="minor"/>
      </rPr>
      <t xml:space="preserve">x + </t>
    </r>
    <r>
      <rPr>
        <b/>
        <sz val="11"/>
        <color rgb="FF0000FF"/>
        <rFont val="Calibri"/>
        <family val="2"/>
        <scheme val="minor"/>
      </rPr>
      <t>b</t>
    </r>
  </si>
  <si>
    <r>
      <t>(b1 * x</t>
    </r>
    <r>
      <rPr>
        <b/>
        <vertAlign val="subscript"/>
        <sz val="11"/>
        <color theme="1"/>
        <rFont val="Calibri"/>
        <family val="2"/>
        <scheme val="minor"/>
      </rPr>
      <t>1</t>
    </r>
    <r>
      <rPr>
        <b/>
        <sz val="11"/>
        <color theme="1"/>
        <rFont val="Calibri"/>
        <family val="2"/>
        <scheme val="minor"/>
      </rPr>
      <t>) + b0</t>
    </r>
  </si>
  <si>
    <t>Linear Regression Model:</t>
  </si>
  <si>
    <t>→</t>
  </si>
  <si>
    <t>REGRESSION EQUATION</t>
  </si>
  <si>
    <t>COMPARE WITH EXCEL-GENERATED</t>
  </si>
  <si>
    <t>STUDENT VERSION</t>
  </si>
  <si>
    <t>ANSWER KEY</t>
  </si>
  <si>
    <t>Descriptive Statistics</t>
  </si>
  <si>
    <t>Manual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</si>
</sst>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24">
    <font>
      <sz val="11"/>
      <color theme="1"/>
      <name val="Calibri"/>
      <family val="2"/>
      <scheme val="minor"/>
    </font>
    <font>
      <b/>
      <sz val="10"/>
      <name val="Helvetica Neue"/>
    </font>
    <font>
      <sz val="11"/>
      <name val="Calibri"/>
      <family val="2"/>
      <scheme val="minor"/>
    </font>
    <font>
      <b/>
      <sz val="11"/>
      <color rgb="FF0000FF"/>
      <name val="Calibri"/>
      <family val="2"/>
      <scheme val="minor"/>
    </font>
    <font>
      <b/>
      <sz val="11"/>
      <name val="Calibri"/>
      <family val="2"/>
      <scheme val="minor"/>
    </font>
    <font>
      <sz val="11"/>
      <color rgb="FF000000"/>
      <name val="Calibri"/>
      <family val="2"/>
    </font>
    <font>
      <sz val="10"/>
      <color rgb="FFFF0000"/>
      <name val="Helvetica Neue"/>
    </font>
    <font>
      <u/>
      <sz val="11"/>
      <color theme="1"/>
      <name val="Calibri"/>
      <family val="2"/>
      <scheme val="minor"/>
    </font>
    <font>
      <sz val="11"/>
      <name val="Calibri"/>
      <family val="2"/>
    </font>
    <font>
      <i/>
      <sz val="11"/>
      <color theme="1"/>
      <name val="Calibri"/>
      <family val="2"/>
      <scheme val="minor"/>
    </font>
    <font>
      <b/>
      <sz val="11"/>
      <color theme="1"/>
      <name val="Calibri"/>
      <family val="2"/>
      <scheme val="minor"/>
    </font>
    <font>
      <b/>
      <sz val="10"/>
      <name val="Helvetica Neue"/>
      <family val="3"/>
      <charset val="128"/>
    </font>
    <font>
      <b/>
      <vertAlign val="superscript"/>
      <sz val="10"/>
      <name val="Helvetica Neue"/>
    </font>
    <font>
      <b/>
      <sz val="10"/>
      <name val="HGGothicE"/>
      <family val="3"/>
      <charset val="128"/>
    </font>
    <font>
      <b/>
      <vertAlign val="subscript"/>
      <sz val="11"/>
      <color theme="1"/>
      <name val="Calibri"/>
      <family val="2"/>
      <scheme val="minor"/>
    </font>
    <font>
      <b/>
      <sz val="13"/>
      <color rgb="FF292929"/>
      <name val="Calibri"/>
      <family val="2"/>
      <scheme val="minor"/>
    </font>
    <font>
      <b/>
      <sz val="11"/>
      <color rgb="FFFF0000"/>
      <name val="Calibri"/>
      <family val="2"/>
      <scheme val="minor"/>
    </font>
    <font>
      <sz val="11"/>
      <color theme="1"/>
      <name val="Calibri"/>
      <family val="2"/>
    </font>
    <font>
      <sz val="11"/>
      <color rgb="FF00B050"/>
      <name val="Calibri"/>
      <family val="2"/>
      <scheme val="minor"/>
    </font>
    <font>
      <sz val="11"/>
      <color rgb="FF00B050"/>
      <name val="Calibri"/>
      <family val="2"/>
    </font>
    <font>
      <b/>
      <sz val="11"/>
      <color theme="0"/>
      <name val="Calibri"/>
      <family val="2"/>
      <scheme val="minor"/>
    </font>
    <font>
      <sz val="11"/>
      <color theme="0"/>
      <name val="Calibri"/>
      <family val="2"/>
      <scheme val="minor"/>
    </font>
    <font>
      <sz val="9"/>
      <color indexed="81"/>
      <name val="Tahoma"/>
      <family val="2"/>
    </font>
    <font>
      <sz val="9"/>
      <color indexed="81"/>
      <name val="Tahoma"/>
    </font>
  </fonts>
  <fills count="11">
    <fill>
      <patternFill patternType="none"/>
    </fill>
    <fill>
      <patternFill patternType="gray125"/>
    </fill>
    <fill>
      <patternFill patternType="solid">
        <fgColor rgb="FF00FFFF"/>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FF00"/>
        <bgColor indexed="64"/>
      </patternFill>
    </fill>
    <fill>
      <patternFill patternType="solid">
        <fgColor rgb="FF0000FF"/>
        <bgColor indexed="64"/>
      </patternFill>
    </fill>
    <fill>
      <patternFill patternType="solid">
        <fgColor theme="6" tint="0.79998168889431442"/>
        <bgColor indexed="64"/>
      </patternFill>
    </fill>
    <fill>
      <patternFill patternType="solid">
        <fgColor rgb="FF7030A0"/>
        <bgColor indexed="64"/>
      </patternFill>
    </fill>
    <fill>
      <patternFill patternType="solid">
        <fgColor rgb="FFFFFFCC"/>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0" fontId="5" fillId="0" borderId="0"/>
  </cellStyleXfs>
  <cellXfs count="171">
    <xf numFmtId="0" fontId="0" fillId="0" borderId="0" xfId="0"/>
    <xf numFmtId="0" fontId="2" fillId="0" borderId="0" xfId="0" applyFont="1" applyFill="1" applyBorder="1"/>
    <xf numFmtId="0" fontId="0" fillId="2" borderId="0" xfId="0" applyFill="1"/>
    <xf numFmtId="0" fontId="2" fillId="2" borderId="0" xfId="0" applyFont="1" applyFill="1" applyBorder="1" applyAlignment="1">
      <alignment horizontal="center"/>
    </xf>
    <xf numFmtId="164" fontId="2" fillId="2" borderId="0" xfId="0" applyNumberFormat="1" applyFont="1" applyFill="1" applyBorder="1"/>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3" borderId="0"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2" fillId="0" borderId="0" xfId="0" applyFont="1"/>
    <xf numFmtId="164" fontId="2" fillId="4" borderId="0" xfId="0" applyNumberFormat="1" applyFont="1" applyFill="1" applyBorder="1"/>
    <xf numFmtId="0" fontId="4" fillId="4" borderId="1" xfId="0" applyFont="1" applyFill="1" applyBorder="1" applyAlignment="1">
      <alignment horizontal="center"/>
    </xf>
    <xf numFmtId="0" fontId="3" fillId="4" borderId="2" xfId="0" applyFont="1" applyFill="1" applyBorder="1" applyAlignment="1">
      <alignment horizontal="left"/>
    </xf>
    <xf numFmtId="164" fontId="2" fillId="4" borderId="2" xfId="0" applyNumberFormat="1" applyFont="1" applyFill="1" applyBorder="1"/>
    <xf numFmtId="0" fontId="2" fillId="4" borderId="3" xfId="0" applyFont="1" applyFill="1" applyBorder="1"/>
    <xf numFmtId="0" fontId="4" fillId="4" borderId="4" xfId="0" applyFont="1" applyFill="1" applyBorder="1" applyAlignment="1">
      <alignment horizontal="center"/>
    </xf>
    <xf numFmtId="0" fontId="2" fillId="4" borderId="5" xfId="0" applyFont="1" applyFill="1" applyBorder="1"/>
    <xf numFmtId="0" fontId="4" fillId="4" borderId="6" xfId="0" applyFont="1" applyFill="1" applyBorder="1" applyAlignment="1">
      <alignment horizontal="center"/>
    </xf>
    <xf numFmtId="0" fontId="3" fillId="4" borderId="7" xfId="0" applyFont="1" applyFill="1" applyBorder="1" applyAlignment="1">
      <alignment horizontal="left"/>
    </xf>
    <xf numFmtId="164" fontId="2" fillId="4" borderId="7" xfId="0" applyNumberFormat="1" applyFont="1" applyFill="1" applyBorder="1"/>
    <xf numFmtId="0" fontId="2" fillId="4" borderId="8" xfId="0" applyFont="1" applyFill="1" applyBorder="1"/>
    <xf numFmtId="14" fontId="3" fillId="4" borderId="0" xfId="0" applyNumberFormat="1" applyFont="1" applyFill="1" applyBorder="1" applyAlignment="1">
      <alignment horizontal="left"/>
    </xf>
    <xf numFmtId="0" fontId="3" fillId="4" borderId="0" xfId="0" applyFont="1" applyFill="1" applyBorder="1" applyAlignment="1">
      <alignment horizontal="left"/>
    </xf>
    <xf numFmtId="0" fontId="0" fillId="0" borderId="0" xfId="0" applyFill="1" applyBorder="1"/>
    <xf numFmtId="14" fontId="2" fillId="0" borderId="9" xfId="0" applyNumberFormat="1" applyFont="1" applyBorder="1" applyAlignment="1">
      <alignment horizontal="center"/>
    </xf>
    <xf numFmtId="0" fontId="0" fillId="0" borderId="9" xfId="0" applyBorder="1" applyAlignment="1">
      <alignment horizontal="center"/>
    </xf>
    <xf numFmtId="14" fontId="8" fillId="0" borderId="9" xfId="0" applyNumberFormat="1" applyFont="1" applyBorder="1" applyAlignment="1">
      <alignment horizontal="center" vertical="top" wrapText="1"/>
    </xf>
    <xf numFmtId="0" fontId="0" fillId="0" borderId="0" xfId="0" applyBorder="1" applyAlignment="1">
      <alignment horizontal="center"/>
    </xf>
    <xf numFmtId="14" fontId="2" fillId="0" borderId="0" xfId="0" applyNumberFormat="1" applyFont="1" applyBorder="1" applyAlignment="1">
      <alignment horizontal="center"/>
    </xf>
    <xf numFmtId="1" fontId="2" fillId="0" borderId="0" xfId="0" applyNumberFormat="1" applyFont="1" applyBorder="1" applyAlignment="1">
      <alignment horizontal="center"/>
    </xf>
    <xf numFmtId="0" fontId="0" fillId="3" borderId="0" xfId="0" applyFill="1" applyBorder="1" applyAlignment="1">
      <alignment horizontal="center"/>
    </xf>
    <xf numFmtId="14" fontId="2" fillId="3" borderId="0" xfId="0" applyNumberFormat="1" applyFont="1" applyFill="1" applyBorder="1" applyAlignment="1">
      <alignment horizontal="center"/>
    </xf>
    <xf numFmtId="1" fontId="2" fillId="3" borderId="0" xfId="0" applyNumberFormat="1" applyFont="1" applyFill="1" applyBorder="1" applyAlignment="1">
      <alignment horizontal="center"/>
    </xf>
    <xf numFmtId="0" fontId="0" fillId="3" borderId="1" xfId="0" applyFill="1" applyBorder="1" applyAlignment="1">
      <alignment horizontal="center"/>
    </xf>
    <xf numFmtId="0" fontId="0" fillId="3" borderId="2" xfId="0" applyFill="1" applyBorder="1" applyAlignment="1">
      <alignment horizontal="center"/>
    </xf>
    <xf numFmtId="14" fontId="2" fillId="3" borderId="2" xfId="0" applyNumberFormat="1" applyFont="1" applyFill="1" applyBorder="1" applyAlignment="1">
      <alignment horizontal="center"/>
    </xf>
    <xf numFmtId="1" fontId="2" fillId="3" borderId="2" xfId="0" applyNumberFormat="1" applyFont="1" applyFill="1" applyBorder="1" applyAlignment="1">
      <alignment horizontal="center"/>
    </xf>
    <xf numFmtId="0" fontId="0" fillId="3" borderId="4" xfId="0" applyFill="1" applyBorder="1" applyAlignment="1">
      <alignment horizontal="center"/>
    </xf>
    <xf numFmtId="0" fontId="0" fillId="0" borderId="0" xfId="0" applyFill="1"/>
    <xf numFmtId="0" fontId="0" fillId="2" borderId="0" xfId="0" applyFill="1" applyBorder="1"/>
    <xf numFmtId="0" fontId="0" fillId="2" borderId="0" xfId="0" applyFill="1" applyBorder="1" applyAlignment="1">
      <alignment horizontal="center"/>
    </xf>
    <xf numFmtId="14" fontId="2" fillId="2" borderId="0" xfId="0" applyNumberFormat="1" applyFont="1" applyFill="1" applyBorder="1" applyAlignment="1">
      <alignment horizontal="center"/>
    </xf>
    <xf numFmtId="1" fontId="2" fillId="2" borderId="0" xfId="0" applyNumberFormat="1" applyFont="1" applyFill="1" applyBorder="1" applyAlignment="1">
      <alignment horizontal="center"/>
    </xf>
    <xf numFmtId="14" fontId="8" fillId="0" borderId="9" xfId="1" applyNumberFormat="1" applyFont="1" applyBorder="1" applyAlignment="1">
      <alignment horizontal="center" vertical="center"/>
    </xf>
    <xf numFmtId="0" fontId="9" fillId="0" borderId="9" xfId="0" applyFont="1" applyBorder="1" applyAlignment="1">
      <alignment horizontal="center"/>
    </xf>
    <xf numFmtId="164" fontId="6" fillId="5" borderId="10" xfId="0" applyNumberFormat="1" applyFont="1" applyFill="1" applyBorder="1" applyAlignment="1">
      <alignment horizontal="center" vertical="center"/>
    </xf>
    <xf numFmtId="0" fontId="1" fillId="4" borderId="12" xfId="0" applyNumberFormat="1" applyFont="1" applyFill="1" applyBorder="1" applyAlignment="1">
      <alignment horizontal="center" vertical="center" wrapText="1"/>
    </xf>
    <xf numFmtId="164" fontId="1" fillId="4" borderId="11" xfId="0" applyNumberFormat="1" applyFont="1" applyFill="1" applyBorder="1" applyAlignment="1">
      <alignment horizontal="center" vertical="center"/>
    </xf>
    <xf numFmtId="0" fontId="1" fillId="5" borderId="13" xfId="0" applyNumberFormat="1" applyFont="1" applyFill="1" applyBorder="1" applyAlignment="1">
      <alignment horizontal="center" vertical="center" wrapText="1"/>
    </xf>
    <xf numFmtId="164" fontId="6" fillId="5" borderId="14" xfId="0" applyNumberFormat="1" applyFont="1" applyFill="1" applyBorder="1" applyAlignment="1">
      <alignment horizontal="center" vertical="center"/>
    </xf>
    <xf numFmtId="0" fontId="0" fillId="0" borderId="15" xfId="0" applyBorder="1" applyAlignment="1">
      <alignment horizontal="center"/>
    </xf>
    <xf numFmtId="0" fontId="0" fillId="0" borderId="17" xfId="0" applyBorder="1" applyAlignment="1">
      <alignment horizontal="center"/>
    </xf>
    <xf numFmtId="0" fontId="9" fillId="0" borderId="18" xfId="0" applyFont="1" applyBorder="1" applyAlignment="1">
      <alignment horizontal="center"/>
    </xf>
    <xf numFmtId="0" fontId="0" fillId="0" borderId="18" xfId="0" applyBorder="1" applyAlignment="1">
      <alignment horizontal="center"/>
    </xf>
    <xf numFmtId="14" fontId="8" fillId="0" borderId="18" xfId="0" applyNumberFormat="1" applyFont="1" applyBorder="1" applyAlignment="1">
      <alignment horizontal="center" vertical="top" wrapText="1"/>
    </xf>
    <xf numFmtId="0" fontId="0" fillId="5" borderId="4" xfId="0" applyFill="1" applyBorder="1"/>
    <xf numFmtId="0" fontId="0" fillId="5" borderId="5" xfId="0" applyFill="1" applyBorder="1"/>
    <xf numFmtId="0" fontId="1" fillId="4" borderId="21" xfId="0" applyFont="1" applyFill="1" applyBorder="1" applyAlignment="1">
      <alignment horizontal="center" vertical="center" wrapText="1"/>
    </xf>
    <xf numFmtId="0" fontId="0" fillId="5" borderId="25" xfId="0" applyFill="1" applyBorder="1"/>
    <xf numFmtId="2" fontId="2" fillId="0" borderId="22" xfId="0" applyNumberFormat="1" applyFont="1" applyBorder="1" applyAlignment="1">
      <alignment horizontal="center" wrapText="1"/>
    </xf>
    <xf numFmtId="2" fontId="2" fillId="0" borderId="26" xfId="0" applyNumberFormat="1" applyFont="1" applyBorder="1" applyAlignment="1">
      <alignment horizontal="center" wrapText="1"/>
    </xf>
    <xf numFmtId="0" fontId="1" fillId="4" borderId="11" xfId="0" applyFont="1" applyFill="1" applyBorder="1" applyAlignment="1">
      <alignment horizontal="center" vertical="center" wrapText="1"/>
    </xf>
    <xf numFmtId="165" fontId="10" fillId="0" borderId="10" xfId="0" applyNumberFormat="1" applyFont="1" applyBorder="1" applyAlignment="1">
      <alignment horizontal="center"/>
    </xf>
    <xf numFmtId="0" fontId="10" fillId="4" borderId="20" xfId="0" applyFont="1" applyFill="1" applyBorder="1" applyAlignment="1">
      <alignment horizontal="center"/>
    </xf>
    <xf numFmtId="0" fontId="11" fillId="4" borderId="21" xfId="0" applyFont="1" applyFill="1" applyBorder="1" applyAlignment="1">
      <alignment horizontal="center" vertical="center" wrapText="1"/>
    </xf>
    <xf numFmtId="2" fontId="2" fillId="0" borderId="28" xfId="0" applyNumberFormat="1" applyFont="1" applyBorder="1" applyAlignment="1">
      <alignment horizontal="center" wrapText="1"/>
    </xf>
    <xf numFmtId="0" fontId="1" fillId="4" borderId="12" xfId="0" applyFont="1" applyFill="1" applyBorder="1" applyAlignment="1">
      <alignment horizontal="center" vertical="center" wrapText="1"/>
    </xf>
    <xf numFmtId="0" fontId="1" fillId="4" borderId="32" xfId="0" applyFont="1" applyFill="1" applyBorder="1" applyAlignment="1">
      <alignment horizontal="center" vertical="center" wrapText="1"/>
    </xf>
    <xf numFmtId="1" fontId="0" fillId="0" borderId="22" xfId="0" applyNumberFormat="1" applyBorder="1" applyAlignment="1">
      <alignment horizontal="center"/>
    </xf>
    <xf numFmtId="0" fontId="0" fillId="5" borderId="24" xfId="0" applyFill="1" applyBorder="1"/>
    <xf numFmtId="1" fontId="0" fillId="0" borderId="21" xfId="0" applyNumberFormat="1" applyBorder="1" applyAlignment="1">
      <alignment horizontal="center"/>
    </xf>
    <xf numFmtId="0" fontId="10" fillId="4" borderId="1" xfId="0" applyFont="1" applyFill="1" applyBorder="1" applyAlignment="1">
      <alignment horizontal="center"/>
    </xf>
    <xf numFmtId="0" fontId="0" fillId="5" borderId="24" xfId="0" applyFill="1" applyBorder="1" applyAlignment="1">
      <alignment horizontal="center"/>
    </xf>
    <xf numFmtId="0" fontId="0" fillId="0" borderId="1" xfId="0" applyBorder="1"/>
    <xf numFmtId="0" fontId="0" fillId="0" borderId="2" xfId="0" applyBorder="1"/>
    <xf numFmtId="0" fontId="0" fillId="0" borderId="2" xfId="0" applyFill="1" applyBorder="1"/>
    <xf numFmtId="0" fontId="0" fillId="0" borderId="3" xfId="0" applyBorder="1"/>
    <xf numFmtId="0" fontId="0" fillId="0" borderId="4" xfId="0" applyBorder="1"/>
    <xf numFmtId="0" fontId="0" fillId="0" borderId="0" xfId="0" applyBorder="1"/>
    <xf numFmtId="0" fontId="0" fillId="0" borderId="5" xfId="0" applyBorder="1"/>
    <xf numFmtId="0" fontId="3" fillId="0" borderId="0" xfId="0" applyFont="1" applyBorder="1" applyAlignment="1">
      <alignment horizontal="center"/>
    </xf>
    <xf numFmtId="0" fontId="0" fillId="0" borderId="4" xfId="0" applyFill="1" applyBorder="1"/>
    <xf numFmtId="0" fontId="0" fillId="0" borderId="5" xfId="0" applyFill="1" applyBorder="1"/>
    <xf numFmtId="0" fontId="2" fillId="0" borderId="0" xfId="0" applyFont="1" applyFill="1" applyBorder="1" applyAlignment="1">
      <alignment horizontal="center"/>
    </xf>
    <xf numFmtId="0" fontId="1" fillId="0" borderId="0" xfId="0" applyFont="1" applyFill="1" applyBorder="1" applyAlignment="1">
      <alignment horizontal="center" vertical="center" wrapText="1"/>
    </xf>
    <xf numFmtId="165" fontId="2" fillId="0" borderId="0" xfId="0" applyNumberFormat="1" applyFont="1" applyFill="1" applyBorder="1" applyAlignment="1">
      <alignment horizontal="center" vertical="top"/>
    </xf>
    <xf numFmtId="0" fontId="0" fillId="0" borderId="6" xfId="0" applyBorder="1"/>
    <xf numFmtId="0" fontId="0" fillId="0" borderId="7" xfId="0" applyBorder="1"/>
    <xf numFmtId="0" fontId="0" fillId="0" borderId="8" xfId="0" applyBorder="1"/>
    <xf numFmtId="0" fontId="10" fillId="6" borderId="11" xfId="0" applyFont="1" applyFill="1" applyBorder="1" applyAlignment="1">
      <alignment horizontal="center"/>
    </xf>
    <xf numFmtId="0" fontId="10" fillId="0" borderId="0" xfId="0" applyFont="1" applyBorder="1" applyAlignment="1">
      <alignment horizontal="center"/>
    </xf>
    <xf numFmtId="0" fontId="10" fillId="6" borderId="33" xfId="0" applyFont="1" applyFill="1" applyBorder="1" applyAlignment="1">
      <alignment horizontal="center"/>
    </xf>
    <xf numFmtId="0" fontId="10" fillId="6" borderId="34" xfId="0" applyFont="1" applyFill="1" applyBorder="1" applyAlignment="1">
      <alignment horizontal="center"/>
    </xf>
    <xf numFmtId="0" fontId="0" fillId="6" borderId="17" xfId="0" applyFill="1" applyBorder="1" applyAlignment="1">
      <alignment horizontal="center"/>
    </xf>
    <xf numFmtId="164" fontId="0" fillId="6" borderId="18" xfId="0" applyNumberFormat="1" applyFill="1" applyBorder="1" applyAlignment="1">
      <alignment horizontal="center"/>
    </xf>
    <xf numFmtId="0" fontId="0" fillId="6" borderId="18" xfId="0" applyFill="1" applyBorder="1" applyAlignment="1">
      <alignment horizontal="center"/>
    </xf>
    <xf numFmtId="164" fontId="0" fillId="6" borderId="19" xfId="0" applyNumberFormat="1" applyFill="1" applyBorder="1" applyAlignment="1">
      <alignment horizontal="center"/>
    </xf>
    <xf numFmtId="0" fontId="16" fillId="0" borderId="0" xfId="0" applyFont="1" applyBorder="1" applyAlignment="1">
      <alignment horizontal="center"/>
    </xf>
    <xf numFmtId="0" fontId="11" fillId="0" borderId="7" xfId="0" applyFont="1" applyFill="1" applyBorder="1" applyAlignment="1">
      <alignment horizontal="center" vertical="center" wrapText="1"/>
    </xf>
    <xf numFmtId="0" fontId="3" fillId="6" borderId="34" xfId="0" applyFont="1" applyFill="1" applyBorder="1" applyAlignment="1">
      <alignment horizontal="center"/>
    </xf>
    <xf numFmtId="0" fontId="3" fillId="6" borderId="35" xfId="0" applyFont="1" applyFill="1" applyBorder="1" applyAlignment="1">
      <alignment horizontal="center"/>
    </xf>
    <xf numFmtId="0" fontId="15" fillId="4" borderId="5" xfId="0" applyFont="1" applyFill="1" applyBorder="1" applyAlignment="1">
      <alignment horizontal="center"/>
    </xf>
    <xf numFmtId="0" fontId="10" fillId="4" borderId="36" xfId="0" applyFont="1" applyFill="1" applyBorder="1" applyAlignment="1">
      <alignment horizontal="center"/>
    </xf>
    <xf numFmtId="0" fontId="0" fillId="5" borderId="27" xfId="0" applyFill="1" applyBorder="1"/>
    <xf numFmtId="0" fontId="3" fillId="0" borderId="0" xfId="0" applyFont="1" applyBorder="1" applyAlignment="1">
      <alignment horizontal="left"/>
    </xf>
    <xf numFmtId="2" fontId="4" fillId="0" borderId="23" xfId="0" applyNumberFormat="1" applyFont="1" applyBorder="1" applyAlignment="1">
      <alignment horizontal="center" wrapText="1"/>
    </xf>
    <xf numFmtId="2" fontId="4" fillId="0" borderId="23" xfId="0" applyNumberFormat="1" applyFont="1" applyBorder="1" applyAlignment="1">
      <alignment horizontal="center"/>
    </xf>
    <xf numFmtId="2" fontId="4" fillId="0" borderId="26" xfId="0" applyNumberFormat="1" applyFont="1" applyBorder="1" applyAlignment="1">
      <alignment horizontal="center" wrapText="1"/>
    </xf>
    <xf numFmtId="2" fontId="4" fillId="0" borderId="26" xfId="0" applyNumberFormat="1" applyFont="1" applyBorder="1" applyAlignment="1">
      <alignment horizontal="center"/>
    </xf>
    <xf numFmtId="164" fontId="4" fillId="0" borderId="30" xfId="0" applyNumberFormat="1" applyFont="1" applyBorder="1" applyAlignment="1">
      <alignment horizontal="center" wrapText="1"/>
    </xf>
    <xf numFmtId="164" fontId="4" fillId="0" borderId="6" xfId="0" applyNumberFormat="1" applyFont="1" applyBorder="1" applyAlignment="1">
      <alignment horizontal="center" wrapText="1"/>
    </xf>
    <xf numFmtId="164" fontId="4" fillId="0" borderId="22" xfId="0" applyNumberFormat="1" applyFont="1" applyBorder="1" applyAlignment="1">
      <alignment horizontal="center" wrapText="1"/>
    </xf>
    <xf numFmtId="164" fontId="4" fillId="0" borderId="26" xfId="0" applyNumberFormat="1" applyFont="1" applyBorder="1" applyAlignment="1">
      <alignment horizontal="center"/>
    </xf>
    <xf numFmtId="164" fontId="4" fillId="0" borderId="26" xfId="0" applyNumberFormat="1" applyFont="1" applyBorder="1" applyAlignment="1">
      <alignment horizontal="center" wrapText="1"/>
    </xf>
    <xf numFmtId="164" fontId="4" fillId="0" borderId="27" xfId="0" applyNumberFormat="1" applyFont="1" applyBorder="1" applyAlignment="1">
      <alignment horizontal="center"/>
    </xf>
    <xf numFmtId="0" fontId="10" fillId="6" borderId="20" xfId="0" applyFont="1" applyFill="1" applyBorder="1" applyAlignment="1">
      <alignment horizontal="center"/>
    </xf>
    <xf numFmtId="0" fontId="17" fillId="2" borderId="0" xfId="0" applyFont="1" applyFill="1"/>
    <xf numFmtId="0" fontId="3" fillId="0" borderId="9" xfId="0" applyFont="1" applyFill="1" applyBorder="1" applyAlignment="1">
      <alignment horizontal="center"/>
    </xf>
    <xf numFmtId="2" fontId="10" fillId="0" borderId="9" xfId="0" applyNumberFormat="1" applyFont="1" applyFill="1" applyBorder="1" applyAlignment="1">
      <alignment horizontal="center"/>
    </xf>
    <xf numFmtId="14" fontId="2" fillId="7" borderId="0" xfId="0" applyNumberFormat="1" applyFont="1" applyFill="1" applyBorder="1" applyAlignment="1">
      <alignment horizontal="center"/>
    </xf>
    <xf numFmtId="0" fontId="0" fillId="7" borderId="0" xfId="0" applyFill="1" applyBorder="1"/>
    <xf numFmtId="1" fontId="2" fillId="7" borderId="0" xfId="0" applyNumberFormat="1" applyFont="1" applyFill="1" applyBorder="1" applyAlignment="1">
      <alignment horizontal="center"/>
    </xf>
    <xf numFmtId="0" fontId="0" fillId="7" borderId="0" xfId="0" applyFill="1" applyBorder="1" applyAlignment="1">
      <alignment horizontal="center"/>
    </xf>
    <xf numFmtId="0" fontId="0" fillId="0" borderId="0" xfId="0" applyFill="1" applyBorder="1" applyAlignment="1">
      <alignment horizontal="center"/>
    </xf>
    <xf numFmtId="14" fontId="2" fillId="0" borderId="0" xfId="0" applyNumberFormat="1" applyFont="1" applyFill="1" applyBorder="1" applyAlignment="1">
      <alignment horizontal="center"/>
    </xf>
    <xf numFmtId="1" fontId="2" fillId="0" borderId="0" xfId="0" applyNumberFormat="1" applyFont="1" applyFill="1" applyBorder="1" applyAlignment="1">
      <alignment horizontal="center"/>
    </xf>
    <xf numFmtId="0" fontId="0" fillId="6" borderId="0" xfId="0" applyFill="1" applyBorder="1"/>
    <xf numFmtId="0" fontId="2" fillId="6" borderId="0" xfId="0" applyFont="1" applyFill="1" applyBorder="1" applyAlignment="1">
      <alignment horizontal="center"/>
    </xf>
    <xf numFmtId="0" fontId="1" fillId="6" borderId="0" xfId="0" applyFont="1" applyFill="1" applyBorder="1" applyAlignment="1">
      <alignment horizontal="center" vertical="center" wrapText="1"/>
    </xf>
    <xf numFmtId="165" fontId="2" fillId="6" borderId="0" xfId="0" applyNumberFormat="1" applyFont="1" applyFill="1" applyBorder="1" applyAlignment="1">
      <alignment horizontal="center" vertical="top"/>
    </xf>
    <xf numFmtId="165" fontId="4" fillId="8" borderId="29" xfId="0" applyNumberFormat="1" applyFont="1" applyFill="1" applyBorder="1" applyAlignment="1">
      <alignment horizontal="center" vertical="top"/>
    </xf>
    <xf numFmtId="165" fontId="4" fillId="8" borderId="28" xfId="0" applyNumberFormat="1" applyFont="1" applyFill="1" applyBorder="1" applyAlignment="1">
      <alignment horizontal="center" vertical="top"/>
    </xf>
    <xf numFmtId="2" fontId="4" fillId="8" borderId="26" xfId="0" applyNumberFormat="1" applyFont="1" applyFill="1" applyBorder="1" applyAlignment="1">
      <alignment horizontal="center" wrapText="1"/>
    </xf>
    <xf numFmtId="2" fontId="4" fillId="8" borderId="22" xfId="0" applyNumberFormat="1" applyFont="1" applyFill="1" applyBorder="1" applyAlignment="1">
      <alignment horizontal="center" wrapText="1"/>
    </xf>
    <xf numFmtId="0" fontId="10" fillId="6" borderId="0" xfId="0" applyFont="1" applyFill="1" applyBorder="1"/>
    <xf numFmtId="0" fontId="0" fillId="6" borderId="0" xfId="0" applyFill="1" applyBorder="1" applyAlignment="1">
      <alignment horizontal="center"/>
    </xf>
    <xf numFmtId="0" fontId="10" fillId="6" borderId="0" xfId="0" applyFont="1" applyFill="1" applyBorder="1" applyAlignment="1">
      <alignment horizontal="center"/>
    </xf>
    <xf numFmtId="0" fontId="4" fillId="6" borderId="0" xfId="0" applyFont="1" applyFill="1" applyBorder="1" applyAlignment="1">
      <alignment horizontal="left"/>
    </xf>
    <xf numFmtId="0" fontId="4" fillId="6" borderId="0" xfId="0" applyFont="1" applyFill="1" applyBorder="1" applyAlignment="1">
      <alignment horizontal="center"/>
    </xf>
    <xf numFmtId="0" fontId="10" fillId="6" borderId="0" xfId="0" applyFont="1" applyFill="1" applyBorder="1" applyAlignment="1">
      <alignment horizontal="left"/>
    </xf>
    <xf numFmtId="164" fontId="0" fillId="0" borderId="11" xfId="0" applyNumberFormat="1" applyBorder="1" applyAlignment="1">
      <alignment horizontal="center"/>
    </xf>
    <xf numFmtId="0" fontId="2" fillId="0" borderId="0" xfId="0" applyFont="1" applyFill="1"/>
    <xf numFmtId="0" fontId="10" fillId="0" borderId="0" xfId="0" applyFont="1" applyFill="1"/>
    <xf numFmtId="0" fontId="16" fillId="0" borderId="0" xfId="0" applyFont="1" applyAlignment="1">
      <alignment horizontal="left"/>
    </xf>
    <xf numFmtId="0" fontId="0" fillId="9" borderId="0" xfId="0" applyFill="1" applyBorder="1"/>
    <xf numFmtId="0" fontId="2" fillId="9" borderId="0" xfId="0" applyFont="1" applyFill="1" applyBorder="1" applyAlignment="1">
      <alignment horizontal="center"/>
    </xf>
    <xf numFmtId="0" fontId="21" fillId="9" borderId="0" xfId="0" applyFont="1" applyFill="1" applyBorder="1"/>
    <xf numFmtId="0" fontId="21" fillId="9" borderId="0" xfId="0" applyFont="1" applyFill="1" applyBorder="1" applyAlignment="1">
      <alignment horizontal="center"/>
    </xf>
    <xf numFmtId="0" fontId="20" fillId="9" borderId="31" xfId="0" applyFont="1" applyFill="1" applyBorder="1" applyAlignment="1">
      <alignment horizontal="center" wrapText="1"/>
    </xf>
    <xf numFmtId="0" fontId="15" fillId="9" borderId="0" xfId="0" applyFont="1" applyFill="1" applyBorder="1" applyAlignment="1">
      <alignment horizontal="center"/>
    </xf>
    <xf numFmtId="0" fontId="10" fillId="9" borderId="0" xfId="0" applyFont="1" applyFill="1" applyBorder="1" applyAlignment="1">
      <alignment horizontal="center"/>
    </xf>
    <xf numFmtId="2" fontId="2" fillId="9" borderId="0" xfId="0" applyNumberFormat="1" applyFont="1" applyFill="1" applyBorder="1" applyAlignment="1">
      <alignment horizontal="center" wrapText="1"/>
    </xf>
    <xf numFmtId="0" fontId="10" fillId="0" borderId="0" xfId="0" applyFont="1"/>
    <xf numFmtId="1" fontId="20" fillId="7" borderId="0" xfId="0" applyNumberFormat="1" applyFont="1" applyFill="1" applyBorder="1" applyAlignment="1">
      <alignment horizontal="center"/>
    </xf>
    <xf numFmtId="1" fontId="20" fillId="7" borderId="0" xfId="0" applyNumberFormat="1" applyFont="1" applyFill="1" applyAlignment="1">
      <alignment horizontal="center"/>
    </xf>
    <xf numFmtId="0" fontId="4" fillId="6" borderId="0" xfId="0" applyFont="1" applyFill="1" applyAlignment="1">
      <alignment horizontal="center"/>
    </xf>
    <xf numFmtId="0" fontId="0" fillId="6" borderId="6" xfId="0" applyFill="1" applyBorder="1"/>
    <xf numFmtId="0" fontId="0" fillId="6" borderId="7" xfId="0" applyFill="1" applyBorder="1"/>
    <xf numFmtId="0" fontId="4" fillId="6" borderId="7" xfId="0" applyFont="1" applyFill="1" applyBorder="1" applyAlignment="1">
      <alignment horizontal="center"/>
    </xf>
    <xf numFmtId="0" fontId="0" fillId="6" borderId="8" xfId="0" applyFill="1" applyBorder="1"/>
    <xf numFmtId="1" fontId="18" fillId="10" borderId="9" xfId="0" applyNumberFormat="1" applyFont="1" applyFill="1" applyBorder="1" applyAlignment="1">
      <alignment horizontal="center"/>
    </xf>
    <xf numFmtId="2" fontId="18" fillId="10" borderId="16" xfId="0" applyNumberFormat="1" applyFont="1" applyFill="1" applyBorder="1" applyAlignment="1">
      <alignment horizontal="center"/>
    </xf>
    <xf numFmtId="1" fontId="19" fillId="10" borderId="9" xfId="0" applyNumberFormat="1" applyFont="1" applyFill="1" applyBorder="1" applyAlignment="1">
      <alignment horizontal="center" vertical="top" wrapText="1"/>
    </xf>
    <xf numFmtId="1" fontId="19" fillId="10" borderId="9" xfId="1" applyNumberFormat="1" applyFont="1" applyFill="1" applyBorder="1" applyAlignment="1">
      <alignment horizontal="center" vertical="center"/>
    </xf>
    <xf numFmtId="1" fontId="19" fillId="10" borderId="18" xfId="0" applyNumberFormat="1" applyFont="1" applyFill="1" applyBorder="1" applyAlignment="1">
      <alignment horizontal="center" vertical="top" wrapText="1"/>
    </xf>
    <xf numFmtId="2" fontId="18" fillId="10" borderId="19" xfId="0" applyNumberFormat="1" applyFont="1" applyFill="1" applyBorder="1" applyAlignment="1">
      <alignment horizontal="center"/>
    </xf>
  </cellXfs>
  <cellStyles count="2">
    <cellStyle name="Normal" xfId="0" builtinId="0"/>
    <cellStyle name="Normal 4" xfId="1" xr:uid="{800F6F59-D980-4283-BF56-0290C45DF58F}"/>
  </cellStyles>
  <dxfs count="0"/>
  <tableStyles count="0" defaultTableStyle="TableStyleMedium2" defaultPivotStyle="PivotStyleLight16"/>
  <colors>
    <mruColors>
      <color rgb="FFFFFFCC"/>
      <color rgb="FF00FF00"/>
      <color rgb="FF0000FF"/>
      <color rgb="FF00FFFF"/>
      <color rgb="FFCCFFFF"/>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Regression Analysis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7"/>
            <c:spPr>
              <a:solidFill>
                <a:schemeClr val="tx1"/>
              </a:solidFill>
              <a:ln w="9525">
                <a:solidFill>
                  <a:schemeClr val="tx1"/>
                </a:solidFill>
              </a:ln>
              <a:effectLst/>
            </c:spPr>
          </c:marker>
          <c:trendline>
            <c:spPr>
              <a:ln w="19050" cap="rnd">
                <a:solidFill>
                  <a:srgbClr val="7030A0"/>
                </a:solidFill>
                <a:prstDash val="solid"/>
              </a:ln>
              <a:effectLst/>
            </c:spPr>
            <c:trendlineType val="linear"/>
            <c:dispRSqr val="0"/>
            <c:dispEq val="1"/>
            <c:trendlineLbl>
              <c:layout>
                <c:manualLayout>
                  <c:x val="0.12786984331389345"/>
                  <c:y val="0.20186877963650099"/>
                </c:manualLayout>
              </c:layout>
              <c:numFmt formatCode="General" sourceLinked="0"/>
              <c:spPr>
                <a:solidFill>
                  <a:srgbClr val="FF0000"/>
                </a:solidFill>
                <a:ln>
                  <a:noFill/>
                </a:ln>
                <a:effectLst/>
              </c:spPr>
              <c:txPr>
                <a:bodyPr rot="0" spcFirstLastPara="1" vertOverflow="ellipsis" vert="horz" wrap="square" anchor="ctr" anchorCtr="1"/>
                <a:lstStyle/>
                <a:p>
                  <a:pPr>
                    <a:defRPr sz="1600" b="1" i="0" u="none" strike="noStrike" kern="1200" baseline="0">
                      <a:solidFill>
                        <a:schemeClr val="bg1"/>
                      </a:solidFill>
                      <a:latin typeface="+mn-lt"/>
                      <a:ea typeface="+mn-ea"/>
                      <a:cs typeface="+mn-cs"/>
                    </a:defRPr>
                  </a:pPr>
                  <a:endParaRPr lang="en-US"/>
                </a:p>
              </c:txPr>
            </c:trendlineLbl>
          </c:trendline>
          <c:xVal>
            <c:numRef>
              <c:f>'Regression - STUDENT'!$H$12:$H$46</c:f>
              <c:numCache>
                <c:formatCode>0</c:formatCode>
                <c:ptCount val="35"/>
              </c:numCache>
            </c:numRef>
          </c:xVal>
          <c:yVal>
            <c:numRef>
              <c:f>'Regression - STUDENT'!$I$12:$I$46</c:f>
              <c:numCache>
                <c:formatCode>0.00</c:formatCode>
                <c:ptCount val="35"/>
              </c:numCache>
            </c:numRef>
          </c:yVal>
          <c:smooth val="0"/>
          <c:extLst>
            <c:ext xmlns:c16="http://schemas.microsoft.com/office/drawing/2014/chart" uri="{C3380CC4-5D6E-409C-BE32-E72D297353CC}">
              <c16:uniqueId val="{00000001-2509-46F1-B6A8-44D70B0E1C9C}"/>
            </c:ext>
          </c:extLst>
        </c:ser>
        <c:dLbls>
          <c:showLegendKey val="0"/>
          <c:showVal val="0"/>
          <c:showCatName val="0"/>
          <c:showSerName val="0"/>
          <c:showPercent val="0"/>
          <c:showBubbleSize val="0"/>
        </c:dLbls>
        <c:axId val="347172064"/>
        <c:axId val="347174144"/>
      </c:scatterChart>
      <c:valAx>
        <c:axId val="34717206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Independent</a:t>
                </a:r>
                <a:r>
                  <a:rPr lang="en-US" b="1" baseline="0"/>
                  <a:t> </a:t>
                </a:r>
                <a:r>
                  <a:rPr lang="en-US" b="1"/>
                  <a:t>Variable</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174144"/>
        <c:crosses val="autoZero"/>
        <c:crossBetween val="midCat"/>
      </c:valAx>
      <c:valAx>
        <c:axId val="3471741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Dependent Variable</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172064"/>
        <c:crosses val="autoZero"/>
        <c:crossBetween val="midCat"/>
      </c:valAx>
      <c:spPr>
        <a:noFill/>
        <a:ln>
          <a:solidFill>
            <a:schemeClr val="bg1">
              <a:lumMod val="7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Regression Analysis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7"/>
            <c:spPr>
              <a:solidFill>
                <a:schemeClr val="tx1"/>
              </a:solidFill>
              <a:ln w="9525">
                <a:solidFill>
                  <a:schemeClr val="tx1"/>
                </a:solidFill>
              </a:ln>
              <a:effectLst/>
            </c:spPr>
          </c:marker>
          <c:trendline>
            <c:spPr>
              <a:ln w="19050" cap="rnd">
                <a:solidFill>
                  <a:srgbClr val="7030A0"/>
                </a:solidFill>
                <a:prstDash val="solid"/>
              </a:ln>
              <a:effectLst/>
            </c:spPr>
            <c:trendlineType val="linear"/>
            <c:dispRSqr val="0"/>
            <c:dispEq val="1"/>
            <c:trendlineLbl>
              <c:layout>
                <c:manualLayout>
                  <c:x val="3.8649918707021599E-2"/>
                  <c:y val="0.25280435782586397"/>
                </c:manualLayout>
              </c:layout>
              <c:numFmt formatCode="General" sourceLinked="0"/>
              <c:spPr>
                <a:solidFill>
                  <a:srgbClr val="FF0000"/>
                </a:solidFill>
                <a:ln>
                  <a:noFill/>
                </a:ln>
                <a:effectLst/>
              </c:spPr>
              <c:txPr>
                <a:bodyPr rot="0" spcFirstLastPara="1" vertOverflow="ellipsis" vert="horz" wrap="square" anchor="ctr" anchorCtr="1"/>
                <a:lstStyle/>
                <a:p>
                  <a:pPr>
                    <a:defRPr sz="1600" b="1" i="0" u="none" strike="noStrike" kern="1200" baseline="0">
                      <a:solidFill>
                        <a:schemeClr val="bg1"/>
                      </a:solidFill>
                      <a:latin typeface="+mn-lt"/>
                      <a:ea typeface="+mn-ea"/>
                      <a:cs typeface="+mn-cs"/>
                    </a:defRPr>
                  </a:pPr>
                  <a:endParaRPr lang="en-US"/>
                </a:p>
              </c:txPr>
            </c:trendlineLbl>
          </c:trendline>
          <c:xVal>
            <c:numRef>
              <c:f>'Regression - STUDENT'!$H$12:$H$46</c:f>
              <c:numCache>
                <c:formatCode>0</c:formatCode>
                <c:ptCount val="35"/>
              </c:numCache>
            </c:numRef>
          </c:xVal>
          <c:yVal>
            <c:numRef>
              <c:f>'Regression - STUDENT'!$I$12:$I$46</c:f>
              <c:numCache>
                <c:formatCode>0.00</c:formatCode>
                <c:ptCount val="35"/>
              </c:numCache>
            </c:numRef>
          </c:yVal>
          <c:smooth val="0"/>
          <c:extLst>
            <c:ext xmlns:c16="http://schemas.microsoft.com/office/drawing/2014/chart" uri="{C3380CC4-5D6E-409C-BE32-E72D297353CC}">
              <c16:uniqueId val="{00000001-6764-4AB2-B019-8A9D7F54EC7D}"/>
            </c:ext>
          </c:extLst>
        </c:ser>
        <c:dLbls>
          <c:showLegendKey val="0"/>
          <c:showVal val="0"/>
          <c:showCatName val="0"/>
          <c:showSerName val="0"/>
          <c:showPercent val="0"/>
          <c:showBubbleSize val="0"/>
        </c:dLbls>
        <c:axId val="347172064"/>
        <c:axId val="347174144"/>
      </c:scatterChart>
      <c:valAx>
        <c:axId val="347172064"/>
        <c:scaling>
          <c:orientation val="minMax"/>
          <c:min val="150"/>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Independent</a:t>
                </a:r>
                <a:r>
                  <a:rPr lang="en-US" b="1" baseline="0"/>
                  <a:t> </a:t>
                </a:r>
                <a:r>
                  <a:rPr lang="en-US" b="1"/>
                  <a:t>Variable</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174144"/>
        <c:crosses val="autoZero"/>
        <c:crossBetween val="midCat"/>
      </c:valAx>
      <c:valAx>
        <c:axId val="347174144"/>
        <c:scaling>
          <c:orientation val="minMax"/>
          <c:min val="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Dependent Variable</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172064"/>
        <c:crosses val="autoZero"/>
        <c:crossBetween val="midCat"/>
      </c:valAx>
      <c:spPr>
        <a:noFill/>
        <a:ln>
          <a:solidFill>
            <a:schemeClr val="bg1">
              <a:lumMod val="7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Regression Analysis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7"/>
            <c:spPr>
              <a:solidFill>
                <a:schemeClr val="tx1"/>
              </a:solidFill>
              <a:ln w="9525">
                <a:solidFill>
                  <a:schemeClr val="tx1"/>
                </a:solidFill>
              </a:ln>
              <a:effectLst/>
            </c:spPr>
          </c:marker>
          <c:trendline>
            <c:spPr>
              <a:ln w="19050" cap="rnd">
                <a:solidFill>
                  <a:srgbClr val="7030A0"/>
                </a:solidFill>
                <a:prstDash val="solid"/>
              </a:ln>
              <a:effectLst/>
            </c:spPr>
            <c:trendlineType val="linear"/>
            <c:dispRSqr val="0"/>
            <c:dispEq val="1"/>
            <c:trendlineLbl>
              <c:layout>
                <c:manualLayout>
                  <c:x val="0.12786984331389345"/>
                  <c:y val="0.20186877963650099"/>
                </c:manualLayout>
              </c:layout>
              <c:numFmt formatCode="General" sourceLinked="0"/>
              <c:spPr>
                <a:solidFill>
                  <a:srgbClr val="FF0000"/>
                </a:solidFill>
                <a:ln>
                  <a:noFill/>
                </a:ln>
                <a:effectLst/>
              </c:spPr>
              <c:txPr>
                <a:bodyPr rot="0" spcFirstLastPara="1" vertOverflow="ellipsis" vert="horz" wrap="square" anchor="ctr" anchorCtr="1"/>
                <a:lstStyle/>
                <a:p>
                  <a:pPr>
                    <a:defRPr sz="1600" b="1" i="0" u="none" strike="noStrike" kern="1200" baseline="0">
                      <a:solidFill>
                        <a:schemeClr val="bg1"/>
                      </a:solidFill>
                      <a:latin typeface="+mn-lt"/>
                      <a:ea typeface="+mn-ea"/>
                      <a:cs typeface="+mn-cs"/>
                    </a:defRPr>
                  </a:pPr>
                  <a:endParaRPr lang="en-US"/>
                </a:p>
              </c:txPr>
            </c:trendlineLbl>
          </c:trendline>
          <c:xVal>
            <c:numRef>
              <c:f>'Regression - INSTRUCTOR'!$H$12:$H$46</c:f>
              <c:numCache>
                <c:formatCode>0</c:formatCode>
                <c:ptCount val="35"/>
                <c:pt idx="0">
                  <c:v>167</c:v>
                </c:pt>
                <c:pt idx="1">
                  <c:v>204</c:v>
                </c:pt>
                <c:pt idx="2">
                  <c:v>204</c:v>
                </c:pt>
                <c:pt idx="3">
                  <c:v>220</c:v>
                </c:pt>
                <c:pt idx="4">
                  <c:v>220</c:v>
                </c:pt>
                <c:pt idx="5">
                  <c:v>221</c:v>
                </c:pt>
                <c:pt idx="6">
                  <c:v>222</c:v>
                </c:pt>
                <c:pt idx="7">
                  <c:v>222</c:v>
                </c:pt>
                <c:pt idx="8">
                  <c:v>228</c:v>
                </c:pt>
                <c:pt idx="9">
                  <c:v>228</c:v>
                </c:pt>
                <c:pt idx="10">
                  <c:v>229</c:v>
                </c:pt>
                <c:pt idx="11">
                  <c:v>236</c:v>
                </c:pt>
                <c:pt idx="12">
                  <c:v>236</c:v>
                </c:pt>
                <c:pt idx="13">
                  <c:v>243</c:v>
                </c:pt>
                <c:pt idx="14">
                  <c:v>243</c:v>
                </c:pt>
                <c:pt idx="15">
                  <c:v>257</c:v>
                </c:pt>
                <c:pt idx="16">
                  <c:v>257</c:v>
                </c:pt>
                <c:pt idx="17">
                  <c:v>257</c:v>
                </c:pt>
                <c:pt idx="18">
                  <c:v>257</c:v>
                </c:pt>
                <c:pt idx="19">
                  <c:v>257</c:v>
                </c:pt>
                <c:pt idx="20">
                  <c:v>257</c:v>
                </c:pt>
                <c:pt idx="21">
                  <c:v>257</c:v>
                </c:pt>
                <c:pt idx="22">
                  <c:v>257</c:v>
                </c:pt>
                <c:pt idx="23">
                  <c:v>257</c:v>
                </c:pt>
                <c:pt idx="24">
                  <c:v>257</c:v>
                </c:pt>
                <c:pt idx="25">
                  <c:v>278</c:v>
                </c:pt>
                <c:pt idx="26">
                  <c:v>278</c:v>
                </c:pt>
                <c:pt idx="27">
                  <c:v>285</c:v>
                </c:pt>
                <c:pt idx="28">
                  <c:v>285</c:v>
                </c:pt>
                <c:pt idx="29">
                  <c:v>285</c:v>
                </c:pt>
                <c:pt idx="30">
                  <c:v>285</c:v>
                </c:pt>
                <c:pt idx="31">
                  <c:v>285</c:v>
                </c:pt>
                <c:pt idx="32">
                  <c:v>285</c:v>
                </c:pt>
                <c:pt idx="33">
                  <c:v>297</c:v>
                </c:pt>
                <c:pt idx="34">
                  <c:v>299</c:v>
                </c:pt>
              </c:numCache>
            </c:numRef>
          </c:xVal>
          <c:yVal>
            <c:numRef>
              <c:f>'Regression - INSTRUCTOR'!$I$12:$I$46</c:f>
              <c:numCache>
                <c:formatCode>0.00</c:formatCode>
                <c:ptCount val="35"/>
                <c:pt idx="0">
                  <c:v>14</c:v>
                </c:pt>
                <c:pt idx="1">
                  <c:v>6</c:v>
                </c:pt>
                <c:pt idx="2">
                  <c:v>12</c:v>
                </c:pt>
                <c:pt idx="3">
                  <c:v>22.86</c:v>
                </c:pt>
                <c:pt idx="4">
                  <c:v>22.86</c:v>
                </c:pt>
                <c:pt idx="5">
                  <c:v>14</c:v>
                </c:pt>
                <c:pt idx="6">
                  <c:v>15.24</c:v>
                </c:pt>
                <c:pt idx="7">
                  <c:v>15.24</c:v>
                </c:pt>
                <c:pt idx="8">
                  <c:v>15</c:v>
                </c:pt>
                <c:pt idx="9">
                  <c:v>16.5</c:v>
                </c:pt>
                <c:pt idx="10">
                  <c:v>16.510000000000002</c:v>
                </c:pt>
                <c:pt idx="11">
                  <c:v>17.78</c:v>
                </c:pt>
                <c:pt idx="12">
                  <c:v>15.24</c:v>
                </c:pt>
                <c:pt idx="13">
                  <c:v>12.7</c:v>
                </c:pt>
                <c:pt idx="14">
                  <c:v>15.24</c:v>
                </c:pt>
                <c:pt idx="15">
                  <c:v>16.510000000000002</c:v>
                </c:pt>
                <c:pt idx="16">
                  <c:v>16.510000000000002</c:v>
                </c:pt>
                <c:pt idx="17">
                  <c:v>16.510000000000002</c:v>
                </c:pt>
                <c:pt idx="18">
                  <c:v>17.78</c:v>
                </c:pt>
                <c:pt idx="19">
                  <c:v>17.78</c:v>
                </c:pt>
                <c:pt idx="20">
                  <c:v>17.78</c:v>
                </c:pt>
                <c:pt idx="21">
                  <c:v>19.05</c:v>
                </c:pt>
                <c:pt idx="22">
                  <c:v>19.05</c:v>
                </c:pt>
                <c:pt idx="23">
                  <c:v>20.32</c:v>
                </c:pt>
                <c:pt idx="24">
                  <c:v>20.32</c:v>
                </c:pt>
                <c:pt idx="25">
                  <c:v>19.05</c:v>
                </c:pt>
                <c:pt idx="26">
                  <c:v>21.59</c:v>
                </c:pt>
                <c:pt idx="27">
                  <c:v>21.59</c:v>
                </c:pt>
                <c:pt idx="28">
                  <c:v>19.684999999999999</c:v>
                </c:pt>
                <c:pt idx="29">
                  <c:v>20.32</c:v>
                </c:pt>
                <c:pt idx="30">
                  <c:v>15.875</c:v>
                </c:pt>
                <c:pt idx="31">
                  <c:v>20.32</c:v>
                </c:pt>
                <c:pt idx="32">
                  <c:v>19.05</c:v>
                </c:pt>
                <c:pt idx="33">
                  <c:v>19</c:v>
                </c:pt>
                <c:pt idx="34">
                  <c:v>19.05</c:v>
                </c:pt>
              </c:numCache>
            </c:numRef>
          </c:yVal>
          <c:smooth val="0"/>
          <c:extLst>
            <c:ext xmlns:c16="http://schemas.microsoft.com/office/drawing/2014/chart" uri="{C3380CC4-5D6E-409C-BE32-E72D297353CC}">
              <c16:uniqueId val="{00000001-5685-4900-9BC7-CD6AF5244C84}"/>
            </c:ext>
          </c:extLst>
        </c:ser>
        <c:dLbls>
          <c:showLegendKey val="0"/>
          <c:showVal val="0"/>
          <c:showCatName val="0"/>
          <c:showSerName val="0"/>
          <c:showPercent val="0"/>
          <c:showBubbleSize val="0"/>
        </c:dLbls>
        <c:axId val="347172064"/>
        <c:axId val="347174144"/>
      </c:scatterChart>
      <c:valAx>
        <c:axId val="34717206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Independent</a:t>
                </a:r>
                <a:r>
                  <a:rPr lang="en-US" b="1" baseline="0"/>
                  <a:t> </a:t>
                </a:r>
                <a:r>
                  <a:rPr lang="en-US" b="1"/>
                  <a:t>Variable</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174144"/>
        <c:crosses val="autoZero"/>
        <c:crossBetween val="midCat"/>
      </c:valAx>
      <c:valAx>
        <c:axId val="3471741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Dependent Variable</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172064"/>
        <c:crosses val="autoZero"/>
        <c:crossBetween val="midCat"/>
      </c:valAx>
      <c:spPr>
        <a:noFill/>
        <a:ln>
          <a:solidFill>
            <a:schemeClr val="bg1">
              <a:lumMod val="7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Regression Analysis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7"/>
            <c:spPr>
              <a:solidFill>
                <a:schemeClr val="tx1"/>
              </a:solidFill>
              <a:ln w="9525">
                <a:solidFill>
                  <a:schemeClr val="tx1"/>
                </a:solidFill>
              </a:ln>
              <a:effectLst/>
            </c:spPr>
          </c:marker>
          <c:trendline>
            <c:spPr>
              <a:ln w="19050" cap="rnd">
                <a:solidFill>
                  <a:srgbClr val="7030A0"/>
                </a:solidFill>
                <a:prstDash val="solid"/>
              </a:ln>
              <a:effectLst/>
            </c:spPr>
            <c:trendlineType val="linear"/>
            <c:dispRSqr val="0"/>
            <c:dispEq val="1"/>
            <c:trendlineLbl>
              <c:layout>
                <c:manualLayout>
                  <c:x val="3.8649918707021599E-2"/>
                  <c:y val="0.25280435782586397"/>
                </c:manualLayout>
              </c:layout>
              <c:numFmt formatCode="General" sourceLinked="0"/>
              <c:spPr>
                <a:solidFill>
                  <a:srgbClr val="FF0000"/>
                </a:solidFill>
                <a:ln>
                  <a:noFill/>
                </a:ln>
                <a:effectLst/>
              </c:spPr>
              <c:txPr>
                <a:bodyPr rot="0" spcFirstLastPara="1" vertOverflow="ellipsis" vert="horz" wrap="square" anchor="ctr" anchorCtr="1"/>
                <a:lstStyle/>
                <a:p>
                  <a:pPr>
                    <a:defRPr sz="1600" b="1" i="0" u="none" strike="noStrike" kern="1200" baseline="0">
                      <a:solidFill>
                        <a:schemeClr val="bg1"/>
                      </a:solidFill>
                      <a:latin typeface="+mn-lt"/>
                      <a:ea typeface="+mn-ea"/>
                      <a:cs typeface="+mn-cs"/>
                    </a:defRPr>
                  </a:pPr>
                  <a:endParaRPr lang="en-US"/>
                </a:p>
              </c:txPr>
            </c:trendlineLbl>
          </c:trendline>
          <c:xVal>
            <c:numRef>
              <c:f>'Regression - INSTRUCTOR'!$H$12:$H$46</c:f>
              <c:numCache>
                <c:formatCode>0</c:formatCode>
                <c:ptCount val="35"/>
                <c:pt idx="0">
                  <c:v>167</c:v>
                </c:pt>
                <c:pt idx="1">
                  <c:v>204</c:v>
                </c:pt>
                <c:pt idx="2">
                  <c:v>204</c:v>
                </c:pt>
                <c:pt idx="3">
                  <c:v>220</c:v>
                </c:pt>
                <c:pt idx="4">
                  <c:v>220</c:v>
                </c:pt>
                <c:pt idx="5">
                  <c:v>221</c:v>
                </c:pt>
                <c:pt idx="6">
                  <c:v>222</c:v>
                </c:pt>
                <c:pt idx="7">
                  <c:v>222</c:v>
                </c:pt>
                <c:pt idx="8">
                  <c:v>228</c:v>
                </c:pt>
                <c:pt idx="9">
                  <c:v>228</c:v>
                </c:pt>
                <c:pt idx="10">
                  <c:v>229</c:v>
                </c:pt>
                <c:pt idx="11">
                  <c:v>236</c:v>
                </c:pt>
                <c:pt idx="12">
                  <c:v>236</c:v>
                </c:pt>
                <c:pt idx="13">
                  <c:v>243</c:v>
                </c:pt>
                <c:pt idx="14">
                  <c:v>243</c:v>
                </c:pt>
                <c:pt idx="15">
                  <c:v>257</c:v>
                </c:pt>
                <c:pt idx="16">
                  <c:v>257</c:v>
                </c:pt>
                <c:pt idx="17">
                  <c:v>257</c:v>
                </c:pt>
                <c:pt idx="18">
                  <c:v>257</c:v>
                </c:pt>
                <c:pt idx="19">
                  <c:v>257</c:v>
                </c:pt>
                <c:pt idx="20">
                  <c:v>257</c:v>
                </c:pt>
                <c:pt idx="21">
                  <c:v>257</c:v>
                </c:pt>
                <c:pt idx="22">
                  <c:v>257</c:v>
                </c:pt>
                <c:pt idx="23">
                  <c:v>257</c:v>
                </c:pt>
                <c:pt idx="24">
                  <c:v>257</c:v>
                </c:pt>
                <c:pt idx="25">
                  <c:v>278</c:v>
                </c:pt>
                <c:pt idx="26">
                  <c:v>278</c:v>
                </c:pt>
                <c:pt idx="27">
                  <c:v>285</c:v>
                </c:pt>
                <c:pt idx="28">
                  <c:v>285</c:v>
                </c:pt>
                <c:pt idx="29">
                  <c:v>285</c:v>
                </c:pt>
                <c:pt idx="30">
                  <c:v>285</c:v>
                </c:pt>
                <c:pt idx="31">
                  <c:v>285</c:v>
                </c:pt>
                <c:pt idx="32">
                  <c:v>285</c:v>
                </c:pt>
                <c:pt idx="33">
                  <c:v>297</c:v>
                </c:pt>
                <c:pt idx="34">
                  <c:v>299</c:v>
                </c:pt>
              </c:numCache>
            </c:numRef>
          </c:xVal>
          <c:yVal>
            <c:numRef>
              <c:f>'Regression - INSTRUCTOR'!$I$12:$I$46</c:f>
              <c:numCache>
                <c:formatCode>0.00</c:formatCode>
                <c:ptCount val="35"/>
                <c:pt idx="0">
                  <c:v>14</c:v>
                </c:pt>
                <c:pt idx="1">
                  <c:v>6</c:v>
                </c:pt>
                <c:pt idx="2">
                  <c:v>12</c:v>
                </c:pt>
                <c:pt idx="3">
                  <c:v>22.86</c:v>
                </c:pt>
                <c:pt idx="4">
                  <c:v>22.86</c:v>
                </c:pt>
                <c:pt idx="5">
                  <c:v>14</c:v>
                </c:pt>
                <c:pt idx="6">
                  <c:v>15.24</c:v>
                </c:pt>
                <c:pt idx="7">
                  <c:v>15.24</c:v>
                </c:pt>
                <c:pt idx="8">
                  <c:v>15</c:v>
                </c:pt>
                <c:pt idx="9">
                  <c:v>16.5</c:v>
                </c:pt>
                <c:pt idx="10">
                  <c:v>16.510000000000002</c:v>
                </c:pt>
                <c:pt idx="11">
                  <c:v>17.78</c:v>
                </c:pt>
                <c:pt idx="12">
                  <c:v>15.24</c:v>
                </c:pt>
                <c:pt idx="13">
                  <c:v>12.7</c:v>
                </c:pt>
                <c:pt idx="14">
                  <c:v>15.24</c:v>
                </c:pt>
                <c:pt idx="15">
                  <c:v>16.510000000000002</c:v>
                </c:pt>
                <c:pt idx="16">
                  <c:v>16.510000000000002</c:v>
                </c:pt>
                <c:pt idx="17">
                  <c:v>16.510000000000002</c:v>
                </c:pt>
                <c:pt idx="18">
                  <c:v>17.78</c:v>
                </c:pt>
                <c:pt idx="19">
                  <c:v>17.78</c:v>
                </c:pt>
                <c:pt idx="20">
                  <c:v>17.78</c:v>
                </c:pt>
                <c:pt idx="21">
                  <c:v>19.05</c:v>
                </c:pt>
                <c:pt idx="22">
                  <c:v>19.05</c:v>
                </c:pt>
                <c:pt idx="23">
                  <c:v>20.32</c:v>
                </c:pt>
                <c:pt idx="24">
                  <c:v>20.32</c:v>
                </c:pt>
                <c:pt idx="25">
                  <c:v>19.05</c:v>
                </c:pt>
                <c:pt idx="26">
                  <c:v>21.59</c:v>
                </c:pt>
                <c:pt idx="27">
                  <c:v>21.59</c:v>
                </c:pt>
                <c:pt idx="28">
                  <c:v>19.684999999999999</c:v>
                </c:pt>
                <c:pt idx="29">
                  <c:v>20.32</c:v>
                </c:pt>
                <c:pt idx="30">
                  <c:v>15.875</c:v>
                </c:pt>
                <c:pt idx="31">
                  <c:v>20.32</c:v>
                </c:pt>
                <c:pt idx="32">
                  <c:v>19.05</c:v>
                </c:pt>
                <c:pt idx="33">
                  <c:v>19</c:v>
                </c:pt>
                <c:pt idx="34">
                  <c:v>19.05</c:v>
                </c:pt>
              </c:numCache>
            </c:numRef>
          </c:yVal>
          <c:smooth val="0"/>
          <c:extLst>
            <c:ext xmlns:c16="http://schemas.microsoft.com/office/drawing/2014/chart" uri="{C3380CC4-5D6E-409C-BE32-E72D297353CC}">
              <c16:uniqueId val="{00000000-51DB-43A6-9C13-0FE349ACB275}"/>
            </c:ext>
          </c:extLst>
        </c:ser>
        <c:dLbls>
          <c:showLegendKey val="0"/>
          <c:showVal val="0"/>
          <c:showCatName val="0"/>
          <c:showSerName val="0"/>
          <c:showPercent val="0"/>
          <c:showBubbleSize val="0"/>
        </c:dLbls>
        <c:axId val="347172064"/>
        <c:axId val="347174144"/>
      </c:scatterChart>
      <c:valAx>
        <c:axId val="347172064"/>
        <c:scaling>
          <c:orientation val="minMax"/>
          <c:min val="150"/>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Independent</a:t>
                </a:r>
                <a:r>
                  <a:rPr lang="en-US" b="1" baseline="0"/>
                  <a:t> </a:t>
                </a:r>
                <a:r>
                  <a:rPr lang="en-US" b="1"/>
                  <a:t>Variable</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174144"/>
        <c:crosses val="autoZero"/>
        <c:crossBetween val="midCat"/>
      </c:valAx>
      <c:valAx>
        <c:axId val="347174144"/>
        <c:scaling>
          <c:orientation val="minMax"/>
          <c:min val="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Dependent Variable</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172064"/>
        <c:crosses val="autoZero"/>
        <c:crossBetween val="midCat"/>
      </c:valAx>
      <c:spPr>
        <a:noFill/>
        <a:ln>
          <a:solidFill>
            <a:schemeClr val="bg1">
              <a:lumMod val="7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5">
  <a:schemeClr val="accent5"/>
</cs:colorStyle>
</file>

<file path=xl/charts/colors2.xml><?xml version="1.0" encoding="utf-8"?>
<cs:colorStyle xmlns:cs="http://schemas.microsoft.com/office/drawing/2012/chartStyle" xmlns:a="http://schemas.openxmlformats.org/drawingml/2006/main" meth="withinLinearReversed" id="25">
  <a:schemeClr val="accent5"/>
</cs:colorStyle>
</file>

<file path=xl/charts/colors3.xml><?xml version="1.0" encoding="utf-8"?>
<cs:colorStyle xmlns:cs="http://schemas.microsoft.com/office/drawing/2012/chartStyle" xmlns:a="http://schemas.openxmlformats.org/drawingml/2006/main" meth="withinLinearReversed" id="25">
  <a:schemeClr val="accent5"/>
</cs:colorStyle>
</file>

<file path=xl/charts/colors4.xml><?xml version="1.0" encoding="utf-8"?>
<cs:colorStyle xmlns:cs="http://schemas.microsoft.com/office/drawing/2012/chartStyle" xmlns:a="http://schemas.openxmlformats.org/drawingml/2006/main" meth="withinLinearReversed" id="25">
  <a:schemeClr val="accent5"/>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587829</xdr:colOff>
      <xdr:row>57</xdr:row>
      <xdr:rowOff>32656</xdr:rowOff>
    </xdr:from>
    <xdr:to>
      <xdr:col>11</xdr:col>
      <xdr:colOff>119744</xdr:colOff>
      <xdr:row>80</xdr:row>
      <xdr:rowOff>54428</xdr:rowOff>
    </xdr:to>
    <xdr:graphicFrame macro="">
      <xdr:nvGraphicFramePr>
        <xdr:cNvPr id="2" name="Chart 1">
          <a:extLst>
            <a:ext uri="{FF2B5EF4-FFF2-40B4-BE49-F238E27FC236}">
              <a16:creationId xmlns:a16="http://schemas.microsoft.com/office/drawing/2014/main" id="{00ABEB64-DCEE-40E1-A160-FBEFE353DD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587829</xdr:colOff>
      <xdr:row>91</xdr:row>
      <xdr:rowOff>32656</xdr:rowOff>
    </xdr:from>
    <xdr:to>
      <xdr:col>11</xdr:col>
      <xdr:colOff>119744</xdr:colOff>
      <xdr:row>115</xdr:row>
      <xdr:rowOff>54428</xdr:rowOff>
    </xdr:to>
    <xdr:graphicFrame macro="">
      <xdr:nvGraphicFramePr>
        <xdr:cNvPr id="3" name="Chart 2">
          <a:extLst>
            <a:ext uri="{FF2B5EF4-FFF2-40B4-BE49-F238E27FC236}">
              <a16:creationId xmlns:a16="http://schemas.microsoft.com/office/drawing/2014/main" id="{A9AF80E9-0B18-4CD0-B197-688CFB7DB3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1262743</xdr:colOff>
      <xdr:row>83</xdr:row>
      <xdr:rowOff>32658</xdr:rowOff>
    </xdr:from>
    <xdr:to>
      <xdr:col>6</xdr:col>
      <xdr:colOff>665018</xdr:colOff>
      <xdr:row>86</xdr:row>
      <xdr:rowOff>152401</xdr:rowOff>
    </xdr:to>
    <xdr:sp macro="" textlink="">
      <xdr:nvSpPr>
        <xdr:cNvPr id="4" name="Arrow: Down 3">
          <a:extLst>
            <a:ext uri="{FF2B5EF4-FFF2-40B4-BE49-F238E27FC236}">
              <a16:creationId xmlns:a16="http://schemas.microsoft.com/office/drawing/2014/main" id="{0FD313E2-0082-40F0-A95E-BC4DD413886B}"/>
            </a:ext>
          </a:extLst>
        </xdr:cNvPr>
        <xdr:cNvSpPr/>
      </xdr:nvSpPr>
      <xdr:spPr>
        <a:xfrm>
          <a:off x="4600303" y="15531738"/>
          <a:ext cx="2114995" cy="67600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Plot</a:t>
          </a:r>
        </a:p>
        <a:p>
          <a:pPr algn="ctr"/>
          <a:r>
            <a:rPr lang="en-US" sz="1100"/>
            <a:t>Re-formatted</a:t>
          </a:r>
        </a:p>
      </xdr:txBody>
    </xdr:sp>
    <xdr:clientData/>
  </xdr:twoCellAnchor>
  <xdr:twoCellAnchor editAs="oneCell">
    <xdr:from>
      <xdr:col>20</xdr:col>
      <xdr:colOff>138955</xdr:colOff>
      <xdr:row>60</xdr:row>
      <xdr:rowOff>1922</xdr:rowOff>
    </xdr:from>
    <xdr:to>
      <xdr:col>25</xdr:col>
      <xdr:colOff>481029</xdr:colOff>
      <xdr:row>71</xdr:row>
      <xdr:rowOff>12807</xdr:rowOff>
    </xdr:to>
    <xdr:pic>
      <xdr:nvPicPr>
        <xdr:cNvPr id="5" name="Picture 4" descr="Image for post">
          <a:extLst>
            <a:ext uri="{FF2B5EF4-FFF2-40B4-BE49-F238E27FC236}">
              <a16:creationId xmlns:a16="http://schemas.microsoft.com/office/drawing/2014/main" id="{DF73A825-7D27-4AA5-9961-A6D0B70AB81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9295" y="11256662"/>
          <a:ext cx="5035994" cy="2022565"/>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782466</xdr:colOff>
      <xdr:row>53</xdr:row>
      <xdr:rowOff>88704</xdr:rowOff>
    </xdr:from>
    <xdr:to>
      <xdr:col>21</xdr:col>
      <xdr:colOff>55609</xdr:colOff>
      <xdr:row>60</xdr:row>
      <xdr:rowOff>10359</xdr:rowOff>
    </xdr:to>
    <xdr:sp macro="" textlink="">
      <xdr:nvSpPr>
        <xdr:cNvPr id="6" name="Arrow: Down 5">
          <a:extLst>
            <a:ext uri="{FF2B5EF4-FFF2-40B4-BE49-F238E27FC236}">
              <a16:creationId xmlns:a16="http://schemas.microsoft.com/office/drawing/2014/main" id="{E7BB0259-79BE-4760-B52B-DA983B364EB9}"/>
            </a:ext>
          </a:extLst>
        </xdr:cNvPr>
        <xdr:cNvSpPr/>
      </xdr:nvSpPr>
      <xdr:spPr>
        <a:xfrm rot="19349977">
          <a:off x="18742806" y="10055664"/>
          <a:ext cx="461863" cy="120943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17281</xdr:colOff>
      <xdr:row>71</xdr:row>
      <xdr:rowOff>141978</xdr:rowOff>
    </xdr:from>
    <xdr:to>
      <xdr:col>23</xdr:col>
      <xdr:colOff>494630</xdr:colOff>
      <xdr:row>75</xdr:row>
      <xdr:rowOff>28000</xdr:rowOff>
    </xdr:to>
    <xdr:sp macro="" textlink="">
      <xdr:nvSpPr>
        <xdr:cNvPr id="7" name="Arrow: Down 6">
          <a:extLst>
            <a:ext uri="{FF2B5EF4-FFF2-40B4-BE49-F238E27FC236}">
              <a16:creationId xmlns:a16="http://schemas.microsoft.com/office/drawing/2014/main" id="{D2FDCBB7-D541-4082-8884-E9CC1055D97B}"/>
            </a:ext>
          </a:extLst>
        </xdr:cNvPr>
        <xdr:cNvSpPr/>
      </xdr:nvSpPr>
      <xdr:spPr>
        <a:xfrm>
          <a:off x="20576041" y="13408398"/>
          <a:ext cx="477349" cy="61754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74937</xdr:colOff>
      <xdr:row>90</xdr:row>
      <xdr:rowOff>152985</xdr:rowOff>
    </xdr:from>
    <xdr:to>
      <xdr:col>23</xdr:col>
      <xdr:colOff>227131</xdr:colOff>
      <xdr:row>93</xdr:row>
      <xdr:rowOff>96124</xdr:rowOff>
    </xdr:to>
    <xdr:sp macro="" textlink="">
      <xdr:nvSpPr>
        <xdr:cNvPr id="8" name="Arrow: Down 7">
          <a:extLst>
            <a:ext uri="{FF2B5EF4-FFF2-40B4-BE49-F238E27FC236}">
              <a16:creationId xmlns:a16="http://schemas.microsoft.com/office/drawing/2014/main" id="{4ED5EDE9-2FCA-4AD1-9E22-57E15DE74720}"/>
            </a:ext>
          </a:extLst>
        </xdr:cNvPr>
        <xdr:cNvSpPr/>
      </xdr:nvSpPr>
      <xdr:spPr>
        <a:xfrm rot="2324514">
          <a:off x="20633697" y="16947465"/>
          <a:ext cx="152194" cy="491779"/>
        </a:xfrm>
        <a:prstGeom prst="downArrow">
          <a:avLst/>
        </a:prstGeom>
        <a:solidFill>
          <a:srgbClr val="0000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22</xdr:col>
      <xdr:colOff>103176</xdr:colOff>
      <xdr:row>86</xdr:row>
      <xdr:rowOff>21213</xdr:rowOff>
    </xdr:from>
    <xdr:to>
      <xdr:col>24</xdr:col>
      <xdr:colOff>353387</xdr:colOff>
      <xdr:row>89</xdr:row>
      <xdr:rowOff>8150</xdr:rowOff>
    </xdr:to>
    <xdr:pic>
      <xdr:nvPicPr>
        <xdr:cNvPr id="9" name="Picture 8">
          <a:extLst>
            <a:ext uri="{FF2B5EF4-FFF2-40B4-BE49-F238E27FC236}">
              <a16:creationId xmlns:a16="http://schemas.microsoft.com/office/drawing/2014/main" id="{1EEC0EE5-188A-4D9A-ACC7-779FC35BFEA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983756" y="16076553"/>
          <a:ext cx="1888510" cy="543197"/>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66331</xdr:colOff>
      <xdr:row>75</xdr:row>
      <xdr:rowOff>64530</xdr:rowOff>
    </xdr:from>
    <xdr:to>
      <xdr:col>17</xdr:col>
      <xdr:colOff>990581</xdr:colOff>
      <xdr:row>78</xdr:row>
      <xdr:rowOff>3938</xdr:rowOff>
    </xdr:to>
    <xdr:sp macro="" textlink="">
      <xdr:nvSpPr>
        <xdr:cNvPr id="10" name="Arrow: Down 9">
          <a:extLst>
            <a:ext uri="{FF2B5EF4-FFF2-40B4-BE49-F238E27FC236}">
              <a16:creationId xmlns:a16="http://schemas.microsoft.com/office/drawing/2014/main" id="{87DFE577-B577-48E4-A830-FAC055E1A0C8}"/>
            </a:ext>
          </a:extLst>
        </xdr:cNvPr>
        <xdr:cNvSpPr/>
      </xdr:nvSpPr>
      <xdr:spPr>
        <a:xfrm rot="7129129">
          <a:off x="12868862" y="11889839"/>
          <a:ext cx="503288" cy="4848550"/>
        </a:xfrm>
        <a:prstGeom prst="down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193114</xdr:colOff>
      <xdr:row>89</xdr:row>
      <xdr:rowOff>16439</xdr:rowOff>
    </xdr:from>
    <xdr:to>
      <xdr:col>20</xdr:col>
      <xdr:colOff>1076955</xdr:colOff>
      <xdr:row>91</xdr:row>
      <xdr:rowOff>156913</xdr:rowOff>
    </xdr:to>
    <xdr:sp macro="" textlink="">
      <xdr:nvSpPr>
        <xdr:cNvPr id="11" name="Arrow: Down 10">
          <a:extLst>
            <a:ext uri="{FF2B5EF4-FFF2-40B4-BE49-F238E27FC236}">
              <a16:creationId xmlns:a16="http://schemas.microsoft.com/office/drawing/2014/main" id="{43FD3192-81CE-47FE-B2BE-B96F3EFFA659}"/>
            </a:ext>
          </a:extLst>
        </xdr:cNvPr>
        <xdr:cNvSpPr/>
      </xdr:nvSpPr>
      <xdr:spPr>
        <a:xfrm rot="7129129">
          <a:off x="17816478" y="15913455"/>
          <a:ext cx="506234" cy="1935401"/>
        </a:xfrm>
        <a:prstGeom prst="down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24</xdr:col>
      <xdr:colOff>43969</xdr:colOff>
      <xdr:row>90</xdr:row>
      <xdr:rowOff>140761</xdr:rowOff>
    </xdr:from>
    <xdr:to>
      <xdr:col>24</xdr:col>
      <xdr:colOff>195348</xdr:colOff>
      <xdr:row>93</xdr:row>
      <xdr:rowOff>87976</xdr:rowOff>
    </xdr:to>
    <xdr:sp macro="" textlink="">
      <xdr:nvSpPr>
        <xdr:cNvPr id="12" name="Arrow: Down 11">
          <a:extLst>
            <a:ext uri="{FF2B5EF4-FFF2-40B4-BE49-F238E27FC236}">
              <a16:creationId xmlns:a16="http://schemas.microsoft.com/office/drawing/2014/main" id="{6DF87F70-0210-45CD-9D74-84F247677932}"/>
            </a:ext>
          </a:extLst>
        </xdr:cNvPr>
        <xdr:cNvSpPr/>
      </xdr:nvSpPr>
      <xdr:spPr>
        <a:xfrm rot="18975677">
          <a:off x="21562849" y="16935241"/>
          <a:ext cx="151379" cy="495855"/>
        </a:xfrm>
        <a:prstGeom prst="downArrow">
          <a:avLst/>
        </a:prstGeom>
        <a:solidFill>
          <a:srgbClr val="0000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432842</xdr:colOff>
      <xdr:row>53</xdr:row>
      <xdr:rowOff>88705</xdr:rowOff>
    </xdr:from>
    <xdr:to>
      <xdr:col>25</xdr:col>
      <xdr:colOff>898291</xdr:colOff>
      <xdr:row>60</xdr:row>
      <xdr:rowOff>10360</xdr:rowOff>
    </xdr:to>
    <xdr:sp macro="" textlink="">
      <xdr:nvSpPr>
        <xdr:cNvPr id="13" name="Arrow: Down 12">
          <a:extLst>
            <a:ext uri="{FF2B5EF4-FFF2-40B4-BE49-F238E27FC236}">
              <a16:creationId xmlns:a16="http://schemas.microsoft.com/office/drawing/2014/main" id="{C4650496-BCF6-443C-89DD-7AB02AE81081}"/>
            </a:ext>
          </a:extLst>
        </xdr:cNvPr>
        <xdr:cNvSpPr/>
      </xdr:nvSpPr>
      <xdr:spPr>
        <a:xfrm rot="2271950">
          <a:off x="23087102" y="10055665"/>
          <a:ext cx="465449" cy="120943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36</xdr:col>
      <xdr:colOff>221675</xdr:colOff>
      <xdr:row>2</xdr:row>
      <xdr:rowOff>69274</xdr:rowOff>
    </xdr:from>
    <xdr:to>
      <xdr:col>36</xdr:col>
      <xdr:colOff>1662546</xdr:colOff>
      <xdr:row>4</xdr:row>
      <xdr:rowOff>122670</xdr:rowOff>
    </xdr:to>
    <xdr:pic>
      <xdr:nvPicPr>
        <xdr:cNvPr id="14" name="Picture 13">
          <a:extLst>
            <a:ext uri="{FF2B5EF4-FFF2-40B4-BE49-F238E27FC236}">
              <a16:creationId xmlns:a16="http://schemas.microsoft.com/office/drawing/2014/main" id="{F34905CA-5C3D-4EC7-80BB-79BD381DFE5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0587375" y="450274"/>
          <a:ext cx="1440871" cy="41915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311516</xdr:colOff>
      <xdr:row>21</xdr:row>
      <xdr:rowOff>143205</xdr:rowOff>
    </xdr:from>
    <xdr:to>
      <xdr:col>30</xdr:col>
      <xdr:colOff>429495</xdr:colOff>
      <xdr:row>32</xdr:row>
      <xdr:rowOff>27709</xdr:rowOff>
    </xdr:to>
    <xdr:sp macro="" textlink="">
      <xdr:nvSpPr>
        <xdr:cNvPr id="15" name="Arrow: Down 14">
          <a:extLst>
            <a:ext uri="{FF2B5EF4-FFF2-40B4-BE49-F238E27FC236}">
              <a16:creationId xmlns:a16="http://schemas.microsoft.com/office/drawing/2014/main" id="{9E24F696-F0BE-4C7B-A786-8082110479D2}"/>
            </a:ext>
          </a:extLst>
        </xdr:cNvPr>
        <xdr:cNvSpPr/>
      </xdr:nvSpPr>
      <xdr:spPr>
        <a:xfrm rot="16200000">
          <a:off x="25604734" y="4453687"/>
          <a:ext cx="1896184" cy="116953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180109</xdr:colOff>
      <xdr:row>4</xdr:row>
      <xdr:rowOff>69273</xdr:rowOff>
    </xdr:from>
    <xdr:to>
      <xdr:col>7</xdr:col>
      <xdr:colOff>942109</xdr:colOff>
      <xdr:row>8</xdr:row>
      <xdr:rowOff>39584</xdr:rowOff>
    </xdr:to>
    <xdr:sp macro="" textlink="">
      <xdr:nvSpPr>
        <xdr:cNvPr id="16" name="Arrow: Down 15">
          <a:extLst>
            <a:ext uri="{FF2B5EF4-FFF2-40B4-BE49-F238E27FC236}">
              <a16:creationId xmlns:a16="http://schemas.microsoft.com/office/drawing/2014/main" id="{2CBD39CA-9852-4E72-B604-C540DBA30866}"/>
            </a:ext>
          </a:extLst>
        </xdr:cNvPr>
        <xdr:cNvSpPr/>
      </xdr:nvSpPr>
      <xdr:spPr>
        <a:xfrm>
          <a:off x="7744691" y="817418"/>
          <a:ext cx="762000" cy="718457"/>
        </a:xfrm>
        <a:prstGeom prst="downArrow">
          <a:avLst/>
        </a:prstGeom>
        <a:solidFill>
          <a:srgbClr val="66FF6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221673</xdr:colOff>
      <xdr:row>4</xdr:row>
      <xdr:rowOff>55418</xdr:rowOff>
    </xdr:from>
    <xdr:to>
      <xdr:col>8</xdr:col>
      <xdr:colOff>983673</xdr:colOff>
      <xdr:row>8</xdr:row>
      <xdr:rowOff>25729</xdr:rowOff>
    </xdr:to>
    <xdr:sp macro="" textlink="">
      <xdr:nvSpPr>
        <xdr:cNvPr id="17" name="Arrow: Down 16">
          <a:extLst>
            <a:ext uri="{FF2B5EF4-FFF2-40B4-BE49-F238E27FC236}">
              <a16:creationId xmlns:a16="http://schemas.microsoft.com/office/drawing/2014/main" id="{973E7115-D491-4318-8814-A3CE39750A06}"/>
            </a:ext>
          </a:extLst>
        </xdr:cNvPr>
        <xdr:cNvSpPr/>
      </xdr:nvSpPr>
      <xdr:spPr>
        <a:xfrm>
          <a:off x="9047018" y="803563"/>
          <a:ext cx="762000" cy="718457"/>
        </a:xfrm>
        <a:prstGeom prst="downArrow">
          <a:avLst/>
        </a:prstGeom>
        <a:solidFill>
          <a:srgbClr val="66FF6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587829</xdr:colOff>
      <xdr:row>57</xdr:row>
      <xdr:rowOff>32656</xdr:rowOff>
    </xdr:from>
    <xdr:to>
      <xdr:col>11</xdr:col>
      <xdr:colOff>119744</xdr:colOff>
      <xdr:row>80</xdr:row>
      <xdr:rowOff>54428</xdr:rowOff>
    </xdr:to>
    <xdr:graphicFrame macro="">
      <xdr:nvGraphicFramePr>
        <xdr:cNvPr id="4" name="Chart 3">
          <a:extLst>
            <a:ext uri="{FF2B5EF4-FFF2-40B4-BE49-F238E27FC236}">
              <a16:creationId xmlns:a16="http://schemas.microsoft.com/office/drawing/2014/main" id="{FCF2F687-092E-4E24-94A9-B830ACE2F8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587829</xdr:colOff>
      <xdr:row>91</xdr:row>
      <xdr:rowOff>32656</xdr:rowOff>
    </xdr:from>
    <xdr:to>
      <xdr:col>11</xdr:col>
      <xdr:colOff>119744</xdr:colOff>
      <xdr:row>115</xdr:row>
      <xdr:rowOff>54428</xdr:rowOff>
    </xdr:to>
    <xdr:graphicFrame macro="">
      <xdr:nvGraphicFramePr>
        <xdr:cNvPr id="3" name="Chart 2">
          <a:extLst>
            <a:ext uri="{FF2B5EF4-FFF2-40B4-BE49-F238E27FC236}">
              <a16:creationId xmlns:a16="http://schemas.microsoft.com/office/drawing/2014/main" id="{8FE3DFB3-AF3D-40D6-A5AC-91371954B7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1262743</xdr:colOff>
      <xdr:row>83</xdr:row>
      <xdr:rowOff>32658</xdr:rowOff>
    </xdr:from>
    <xdr:to>
      <xdr:col>6</xdr:col>
      <xdr:colOff>665018</xdr:colOff>
      <xdr:row>86</xdr:row>
      <xdr:rowOff>152401</xdr:rowOff>
    </xdr:to>
    <xdr:sp macro="" textlink="">
      <xdr:nvSpPr>
        <xdr:cNvPr id="6" name="Arrow: Down 5">
          <a:extLst>
            <a:ext uri="{FF2B5EF4-FFF2-40B4-BE49-F238E27FC236}">
              <a16:creationId xmlns:a16="http://schemas.microsoft.com/office/drawing/2014/main" id="{B338D80E-5470-4E5D-916F-4B4A6C026332}"/>
            </a:ext>
          </a:extLst>
        </xdr:cNvPr>
        <xdr:cNvSpPr/>
      </xdr:nvSpPr>
      <xdr:spPr>
        <a:xfrm>
          <a:off x="3825834" y="15161822"/>
          <a:ext cx="2103911" cy="66007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Plot</a:t>
          </a:r>
        </a:p>
        <a:p>
          <a:pPr algn="ctr"/>
          <a:r>
            <a:rPr lang="en-US" sz="1100"/>
            <a:t>Re-formatted</a:t>
          </a:r>
        </a:p>
      </xdr:txBody>
    </xdr:sp>
    <xdr:clientData/>
  </xdr:twoCellAnchor>
  <xdr:twoCellAnchor editAs="oneCell">
    <xdr:from>
      <xdr:col>20</xdr:col>
      <xdr:colOff>138955</xdr:colOff>
      <xdr:row>60</xdr:row>
      <xdr:rowOff>1922</xdr:rowOff>
    </xdr:from>
    <xdr:to>
      <xdr:col>25</xdr:col>
      <xdr:colOff>481029</xdr:colOff>
      <xdr:row>71</xdr:row>
      <xdr:rowOff>12807</xdr:rowOff>
    </xdr:to>
    <xdr:pic>
      <xdr:nvPicPr>
        <xdr:cNvPr id="7" name="Picture 6" descr="Image for post">
          <a:extLst>
            <a:ext uri="{FF2B5EF4-FFF2-40B4-BE49-F238E27FC236}">
              <a16:creationId xmlns:a16="http://schemas.microsoft.com/office/drawing/2014/main" id="{B8F5475D-D685-4045-9273-A83FB5367DE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019496" y="11844298"/>
          <a:ext cx="5051805" cy="1983121"/>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782466</xdr:colOff>
      <xdr:row>53</xdr:row>
      <xdr:rowOff>88704</xdr:rowOff>
    </xdr:from>
    <xdr:to>
      <xdr:col>21</xdr:col>
      <xdr:colOff>55609</xdr:colOff>
      <xdr:row>60</xdr:row>
      <xdr:rowOff>10359</xdr:rowOff>
    </xdr:to>
    <xdr:sp macro="" textlink="">
      <xdr:nvSpPr>
        <xdr:cNvPr id="2" name="Arrow: Down 1">
          <a:extLst>
            <a:ext uri="{FF2B5EF4-FFF2-40B4-BE49-F238E27FC236}">
              <a16:creationId xmlns:a16="http://schemas.microsoft.com/office/drawing/2014/main" id="{171A12A3-64AC-4717-91B7-584CA65E96CF}"/>
            </a:ext>
          </a:extLst>
        </xdr:cNvPr>
        <xdr:cNvSpPr/>
      </xdr:nvSpPr>
      <xdr:spPr>
        <a:xfrm rot="19349977">
          <a:off x="17663007" y="10667057"/>
          <a:ext cx="465449" cy="118567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17281</xdr:colOff>
      <xdr:row>71</xdr:row>
      <xdr:rowOff>141978</xdr:rowOff>
    </xdr:from>
    <xdr:to>
      <xdr:col>23</xdr:col>
      <xdr:colOff>494630</xdr:colOff>
      <xdr:row>75</xdr:row>
      <xdr:rowOff>28000</xdr:rowOff>
    </xdr:to>
    <xdr:sp macro="" textlink="">
      <xdr:nvSpPr>
        <xdr:cNvPr id="10" name="Arrow: Down 9">
          <a:extLst>
            <a:ext uri="{FF2B5EF4-FFF2-40B4-BE49-F238E27FC236}">
              <a16:creationId xmlns:a16="http://schemas.microsoft.com/office/drawing/2014/main" id="{339345ED-A025-471A-B76F-1108D36CC340}"/>
            </a:ext>
          </a:extLst>
        </xdr:cNvPr>
        <xdr:cNvSpPr/>
      </xdr:nvSpPr>
      <xdr:spPr>
        <a:xfrm>
          <a:off x="19510626" y="14051942"/>
          <a:ext cx="477349" cy="60645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74937</xdr:colOff>
      <xdr:row>90</xdr:row>
      <xdr:rowOff>152985</xdr:rowOff>
    </xdr:from>
    <xdr:to>
      <xdr:col>23</xdr:col>
      <xdr:colOff>227131</xdr:colOff>
      <xdr:row>93</xdr:row>
      <xdr:rowOff>96124</xdr:rowOff>
    </xdr:to>
    <xdr:sp macro="" textlink="">
      <xdr:nvSpPr>
        <xdr:cNvPr id="14" name="Arrow: Down 13">
          <a:extLst>
            <a:ext uri="{FF2B5EF4-FFF2-40B4-BE49-F238E27FC236}">
              <a16:creationId xmlns:a16="http://schemas.microsoft.com/office/drawing/2014/main" id="{C2D7855F-7783-47B9-BE8B-D4CFD75A9E26}"/>
            </a:ext>
          </a:extLst>
        </xdr:cNvPr>
        <xdr:cNvSpPr/>
      </xdr:nvSpPr>
      <xdr:spPr>
        <a:xfrm rot="2324514">
          <a:off x="19568282" y="17554294"/>
          <a:ext cx="152194" cy="483466"/>
        </a:xfrm>
        <a:prstGeom prst="downArrow">
          <a:avLst/>
        </a:prstGeom>
        <a:solidFill>
          <a:srgbClr val="0000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22</xdr:col>
      <xdr:colOff>103176</xdr:colOff>
      <xdr:row>86</xdr:row>
      <xdr:rowOff>21213</xdr:rowOff>
    </xdr:from>
    <xdr:to>
      <xdr:col>24</xdr:col>
      <xdr:colOff>353386</xdr:colOff>
      <xdr:row>89</xdr:row>
      <xdr:rowOff>8150</xdr:rowOff>
    </xdr:to>
    <xdr:pic>
      <xdr:nvPicPr>
        <xdr:cNvPr id="16" name="Picture 15">
          <a:extLst>
            <a:ext uri="{FF2B5EF4-FFF2-40B4-BE49-F238E27FC236}">
              <a16:creationId xmlns:a16="http://schemas.microsoft.com/office/drawing/2014/main" id="{5D668F5F-F1F7-45C1-8E12-1B4E72B14C8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917649" y="15815395"/>
          <a:ext cx="1885047" cy="541119"/>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66331</xdr:colOff>
      <xdr:row>75</xdr:row>
      <xdr:rowOff>64530</xdr:rowOff>
    </xdr:from>
    <xdr:to>
      <xdr:col>17</xdr:col>
      <xdr:colOff>990581</xdr:colOff>
      <xdr:row>78</xdr:row>
      <xdr:rowOff>3938</xdr:rowOff>
    </xdr:to>
    <xdr:sp macro="" textlink="">
      <xdr:nvSpPr>
        <xdr:cNvPr id="17" name="Arrow: Down 16">
          <a:extLst>
            <a:ext uri="{FF2B5EF4-FFF2-40B4-BE49-F238E27FC236}">
              <a16:creationId xmlns:a16="http://schemas.microsoft.com/office/drawing/2014/main" id="{E030F0D1-BCD7-498B-A339-2F5963A72E6C}"/>
            </a:ext>
          </a:extLst>
        </xdr:cNvPr>
        <xdr:cNvSpPr/>
      </xdr:nvSpPr>
      <xdr:spPr>
        <a:xfrm rot="7129129">
          <a:off x="11771038" y="11709680"/>
          <a:ext cx="516351" cy="4853993"/>
        </a:xfrm>
        <a:prstGeom prst="down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193114</xdr:colOff>
      <xdr:row>89</xdr:row>
      <xdr:rowOff>16439</xdr:rowOff>
    </xdr:from>
    <xdr:to>
      <xdr:col>20</xdr:col>
      <xdr:colOff>1076955</xdr:colOff>
      <xdr:row>91</xdr:row>
      <xdr:rowOff>156913</xdr:rowOff>
    </xdr:to>
    <xdr:sp macro="" textlink="">
      <xdr:nvSpPr>
        <xdr:cNvPr id="19" name="Arrow: Down 18">
          <a:extLst>
            <a:ext uri="{FF2B5EF4-FFF2-40B4-BE49-F238E27FC236}">
              <a16:creationId xmlns:a16="http://schemas.microsoft.com/office/drawing/2014/main" id="{E1B7681A-B034-41EB-B8A0-FAD5ED668BE5}"/>
            </a:ext>
          </a:extLst>
        </xdr:cNvPr>
        <xdr:cNvSpPr/>
      </xdr:nvSpPr>
      <xdr:spPr>
        <a:xfrm rot="7129129">
          <a:off x="16746907" y="16519591"/>
          <a:ext cx="500692" cy="1936787"/>
        </a:xfrm>
        <a:prstGeom prst="down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24</xdr:col>
      <xdr:colOff>43969</xdr:colOff>
      <xdr:row>90</xdr:row>
      <xdr:rowOff>140761</xdr:rowOff>
    </xdr:from>
    <xdr:to>
      <xdr:col>24</xdr:col>
      <xdr:colOff>195348</xdr:colOff>
      <xdr:row>93</xdr:row>
      <xdr:rowOff>87976</xdr:rowOff>
    </xdr:to>
    <xdr:sp macro="" textlink="">
      <xdr:nvSpPr>
        <xdr:cNvPr id="18" name="Arrow: Down 17">
          <a:extLst>
            <a:ext uri="{FF2B5EF4-FFF2-40B4-BE49-F238E27FC236}">
              <a16:creationId xmlns:a16="http://schemas.microsoft.com/office/drawing/2014/main" id="{88265AAD-33BE-4D21-AF6F-F18D40682F82}"/>
            </a:ext>
          </a:extLst>
        </xdr:cNvPr>
        <xdr:cNvSpPr/>
      </xdr:nvSpPr>
      <xdr:spPr>
        <a:xfrm rot="18975677">
          <a:off x="20465569" y="16724652"/>
          <a:ext cx="151379" cy="487542"/>
        </a:xfrm>
        <a:prstGeom prst="downArrow">
          <a:avLst/>
        </a:prstGeom>
        <a:solidFill>
          <a:srgbClr val="0000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432842</xdr:colOff>
      <xdr:row>53</xdr:row>
      <xdr:rowOff>88705</xdr:rowOff>
    </xdr:from>
    <xdr:to>
      <xdr:col>25</xdr:col>
      <xdr:colOff>898291</xdr:colOff>
      <xdr:row>60</xdr:row>
      <xdr:rowOff>10360</xdr:rowOff>
    </xdr:to>
    <xdr:sp macro="" textlink="">
      <xdr:nvSpPr>
        <xdr:cNvPr id="20" name="Arrow: Down 19">
          <a:extLst>
            <a:ext uri="{FF2B5EF4-FFF2-40B4-BE49-F238E27FC236}">
              <a16:creationId xmlns:a16="http://schemas.microsoft.com/office/drawing/2014/main" id="{7BFC9242-C1DD-4B59-8AF1-01D1DED1BFF5}"/>
            </a:ext>
          </a:extLst>
        </xdr:cNvPr>
        <xdr:cNvSpPr/>
      </xdr:nvSpPr>
      <xdr:spPr>
        <a:xfrm rot="2271950">
          <a:off x="20970983" y="10667058"/>
          <a:ext cx="465449" cy="118567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36</xdr:col>
      <xdr:colOff>221675</xdr:colOff>
      <xdr:row>2</xdr:row>
      <xdr:rowOff>69274</xdr:rowOff>
    </xdr:from>
    <xdr:to>
      <xdr:col>36</xdr:col>
      <xdr:colOff>1662546</xdr:colOff>
      <xdr:row>4</xdr:row>
      <xdr:rowOff>122670</xdr:rowOff>
    </xdr:to>
    <xdr:pic>
      <xdr:nvPicPr>
        <xdr:cNvPr id="25" name="Picture 24">
          <a:extLst>
            <a:ext uri="{FF2B5EF4-FFF2-40B4-BE49-F238E27FC236}">
              <a16:creationId xmlns:a16="http://schemas.microsoft.com/office/drawing/2014/main" id="{0A4B0454-2497-4222-AF1C-B7624FF8D0B5}"/>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9066839" y="457201"/>
          <a:ext cx="1440871" cy="413614"/>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311516</xdr:colOff>
      <xdr:row>21</xdr:row>
      <xdr:rowOff>143205</xdr:rowOff>
    </xdr:from>
    <xdr:to>
      <xdr:col>30</xdr:col>
      <xdr:colOff>429495</xdr:colOff>
      <xdr:row>32</xdr:row>
      <xdr:rowOff>27709</xdr:rowOff>
    </xdr:to>
    <xdr:sp macro="" textlink="">
      <xdr:nvSpPr>
        <xdr:cNvPr id="26" name="Arrow: Down 25">
          <a:extLst>
            <a:ext uri="{FF2B5EF4-FFF2-40B4-BE49-F238E27FC236}">
              <a16:creationId xmlns:a16="http://schemas.microsoft.com/office/drawing/2014/main" id="{F34D8163-EDB6-4C5A-8819-31A84026B5ED}"/>
            </a:ext>
          </a:extLst>
        </xdr:cNvPr>
        <xdr:cNvSpPr/>
      </xdr:nvSpPr>
      <xdr:spPr>
        <a:xfrm rot="16200000">
          <a:off x="24542090" y="4425286"/>
          <a:ext cx="1865704" cy="11709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DCA6F-7A4A-411D-9FF3-6246CE240D10}">
  <dimension ref="A1:G37"/>
  <sheetViews>
    <sheetView tabSelected="1" workbookViewId="0">
      <selection activeCell="M8" sqref="M8"/>
    </sheetView>
  </sheetViews>
  <sheetFormatPr defaultRowHeight="14.4"/>
  <cols>
    <col min="1" max="1" width="15.109375" bestFit="1" customWidth="1"/>
    <col min="2" max="2" width="16.5546875" bestFit="1" customWidth="1"/>
    <col min="4" max="4" width="29.33203125" bestFit="1" customWidth="1"/>
  </cols>
  <sheetData>
    <row r="1" spans="1:7" ht="15" thickBot="1">
      <c r="A1" s="52" t="s">
        <v>17</v>
      </c>
      <c r="B1" s="52" t="s">
        <v>16</v>
      </c>
      <c r="D1" s="16" t="s">
        <v>20</v>
      </c>
      <c r="E1" s="17" t="s">
        <v>17</v>
      </c>
      <c r="F1" s="18"/>
      <c r="G1" s="19"/>
    </row>
    <row r="2" spans="1:7">
      <c r="A2" s="50"/>
      <c r="B2" s="54"/>
      <c r="D2" s="20" t="s">
        <v>19</v>
      </c>
      <c r="E2" s="27" t="s">
        <v>21</v>
      </c>
      <c r="F2" s="15"/>
      <c r="G2" s="21"/>
    </row>
    <row r="3" spans="1:7">
      <c r="A3" s="165">
        <v>167</v>
      </c>
      <c r="B3" s="166">
        <v>14</v>
      </c>
      <c r="D3" s="20" t="s">
        <v>0</v>
      </c>
      <c r="E3" s="26" t="s">
        <v>22</v>
      </c>
      <c r="F3" s="15"/>
      <c r="G3" s="21"/>
    </row>
    <row r="4" spans="1:7">
      <c r="A4" s="165">
        <v>204</v>
      </c>
      <c r="B4" s="166">
        <v>6</v>
      </c>
      <c r="D4" s="20" t="s">
        <v>3</v>
      </c>
      <c r="E4" s="26" t="s">
        <v>23</v>
      </c>
      <c r="F4" s="15"/>
      <c r="G4" s="21"/>
    </row>
    <row r="5" spans="1:7">
      <c r="A5" s="165">
        <v>204</v>
      </c>
      <c r="B5" s="166">
        <v>12</v>
      </c>
      <c r="D5" s="20" t="s">
        <v>1</v>
      </c>
      <c r="E5" s="27" t="s">
        <v>24</v>
      </c>
      <c r="F5" s="15"/>
      <c r="G5" s="21"/>
    </row>
    <row r="6" spans="1:7" ht="15" thickBot="1">
      <c r="A6" s="165">
        <v>220</v>
      </c>
      <c r="B6" s="166">
        <v>22.86</v>
      </c>
      <c r="D6" s="22" t="s">
        <v>2</v>
      </c>
      <c r="E6" s="23"/>
      <c r="F6" s="24"/>
      <c r="G6" s="25"/>
    </row>
    <row r="7" spans="1:7">
      <c r="A7" s="165">
        <v>220</v>
      </c>
      <c r="B7" s="166">
        <v>22.86</v>
      </c>
    </row>
    <row r="8" spans="1:7">
      <c r="A8" s="165">
        <v>221</v>
      </c>
      <c r="B8" s="166">
        <v>14</v>
      </c>
    </row>
    <row r="9" spans="1:7">
      <c r="A9" s="167">
        <v>222</v>
      </c>
      <c r="B9" s="166">
        <v>15.24</v>
      </c>
    </row>
    <row r="10" spans="1:7">
      <c r="A10" s="167">
        <v>222</v>
      </c>
      <c r="B10" s="166">
        <v>15.24</v>
      </c>
    </row>
    <row r="11" spans="1:7">
      <c r="A11" s="165">
        <v>228</v>
      </c>
      <c r="B11" s="166">
        <v>15</v>
      </c>
    </row>
    <row r="12" spans="1:7">
      <c r="A12" s="165">
        <v>228</v>
      </c>
      <c r="B12" s="166">
        <v>16.5</v>
      </c>
    </row>
    <row r="13" spans="1:7">
      <c r="A13" s="165">
        <v>229</v>
      </c>
      <c r="B13" s="166">
        <v>16.510000000000002</v>
      </c>
    </row>
    <row r="14" spans="1:7">
      <c r="A14" s="167">
        <v>236</v>
      </c>
      <c r="B14" s="166">
        <v>17.78</v>
      </c>
    </row>
    <row r="15" spans="1:7">
      <c r="A15" s="167">
        <v>236</v>
      </c>
      <c r="B15" s="166">
        <v>15.24</v>
      </c>
    </row>
    <row r="16" spans="1:7">
      <c r="A16" s="167">
        <v>243</v>
      </c>
      <c r="B16" s="166">
        <v>12.7</v>
      </c>
    </row>
    <row r="17" spans="1:2">
      <c r="A17" s="167">
        <v>243</v>
      </c>
      <c r="B17" s="166">
        <v>15.24</v>
      </c>
    </row>
    <row r="18" spans="1:2">
      <c r="A18" s="167">
        <v>257</v>
      </c>
      <c r="B18" s="166">
        <v>16.510000000000002</v>
      </c>
    </row>
    <row r="19" spans="1:2">
      <c r="A19" s="167">
        <v>257</v>
      </c>
      <c r="B19" s="166">
        <v>16.510000000000002</v>
      </c>
    </row>
    <row r="20" spans="1:2">
      <c r="A20" s="167">
        <v>257</v>
      </c>
      <c r="B20" s="166">
        <v>16.510000000000002</v>
      </c>
    </row>
    <row r="21" spans="1:2">
      <c r="A21" s="167">
        <v>257</v>
      </c>
      <c r="B21" s="166">
        <v>17.78</v>
      </c>
    </row>
    <row r="22" spans="1:2">
      <c r="A22" s="167">
        <v>257</v>
      </c>
      <c r="B22" s="166">
        <v>17.78</v>
      </c>
    </row>
    <row r="23" spans="1:2">
      <c r="A23" s="167">
        <v>257</v>
      </c>
      <c r="B23" s="166">
        <v>17.78</v>
      </c>
    </row>
    <row r="24" spans="1:2">
      <c r="A24" s="167">
        <v>257</v>
      </c>
      <c r="B24" s="166">
        <v>19.05</v>
      </c>
    </row>
    <row r="25" spans="1:2">
      <c r="A25" s="167">
        <v>257</v>
      </c>
      <c r="B25" s="166">
        <v>19.05</v>
      </c>
    </row>
    <row r="26" spans="1:2">
      <c r="A26" s="167">
        <v>257</v>
      </c>
      <c r="B26" s="166">
        <v>20.32</v>
      </c>
    </row>
    <row r="27" spans="1:2">
      <c r="A27" s="167">
        <v>257</v>
      </c>
      <c r="B27" s="166">
        <v>20.32</v>
      </c>
    </row>
    <row r="28" spans="1:2">
      <c r="A28" s="167">
        <v>278</v>
      </c>
      <c r="B28" s="166">
        <v>19.05</v>
      </c>
    </row>
    <row r="29" spans="1:2">
      <c r="A29" s="167">
        <v>278</v>
      </c>
      <c r="B29" s="166">
        <v>21.59</v>
      </c>
    </row>
    <row r="30" spans="1:2">
      <c r="A30" s="167">
        <v>285</v>
      </c>
      <c r="B30" s="166">
        <v>21.59</v>
      </c>
    </row>
    <row r="31" spans="1:2">
      <c r="A31" s="167">
        <v>285</v>
      </c>
      <c r="B31" s="166">
        <v>19.684999999999999</v>
      </c>
    </row>
    <row r="32" spans="1:2">
      <c r="A32" s="167">
        <v>285</v>
      </c>
      <c r="B32" s="166">
        <v>20.32</v>
      </c>
    </row>
    <row r="33" spans="1:2">
      <c r="A33" s="167">
        <v>285</v>
      </c>
      <c r="B33" s="166">
        <v>15.875</v>
      </c>
    </row>
    <row r="34" spans="1:2">
      <c r="A34" s="167">
        <v>285</v>
      </c>
      <c r="B34" s="166">
        <v>20.32</v>
      </c>
    </row>
    <row r="35" spans="1:2">
      <c r="A35" s="167">
        <v>285</v>
      </c>
      <c r="B35" s="166">
        <v>19.05</v>
      </c>
    </row>
    <row r="36" spans="1:2">
      <c r="A36" s="168">
        <v>297</v>
      </c>
      <c r="B36" s="166">
        <v>19</v>
      </c>
    </row>
    <row r="37" spans="1:2" ht="15" thickBot="1">
      <c r="A37" s="169">
        <v>299</v>
      </c>
      <c r="B37" s="170">
        <v>19.05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5E290-9B5F-40F0-A4F8-C0B9C3A098A0}">
  <dimension ref="A1:AM142"/>
  <sheetViews>
    <sheetView topLeftCell="D1" zoomScale="55" zoomScaleNormal="55" workbookViewId="0">
      <selection activeCell="H12" sqref="H12:I46"/>
    </sheetView>
  </sheetViews>
  <sheetFormatPr defaultRowHeight="14.4"/>
  <cols>
    <col min="1" max="1" width="5.109375" style="43" customWidth="1"/>
    <col min="2" max="2" width="3.33203125" customWidth="1"/>
    <col min="3" max="3" width="40.21875" customWidth="1"/>
    <col min="4" max="4" width="21.21875" customWidth="1"/>
    <col min="5" max="5" width="11" customWidth="1"/>
    <col min="6" max="6" width="7.33203125" customWidth="1"/>
    <col min="7" max="7" width="22.21875" customWidth="1"/>
    <col min="8" max="8" width="18.33203125" bestFit="1" customWidth="1"/>
    <col min="9" max="9" width="20.109375" bestFit="1" customWidth="1"/>
    <col min="10" max="10" width="3.21875" customWidth="1"/>
    <col min="16" max="16" width="4.5546875" customWidth="1"/>
    <col min="17" max="17" width="17.109375" customWidth="1"/>
    <col min="18" max="18" width="15.5546875" customWidth="1"/>
    <col min="19" max="19" width="18.77734375" customWidth="1"/>
    <col min="20" max="20" width="15.33203125" customWidth="1"/>
    <col min="21" max="21" width="17.33203125" customWidth="1"/>
    <col min="22" max="22" width="10.6640625" customWidth="1"/>
    <col min="23" max="23" width="9.88671875" customWidth="1"/>
    <col min="24" max="24" width="14" customWidth="1"/>
    <col min="25" max="25" width="16.5546875" customWidth="1"/>
    <col min="26" max="26" width="16.33203125" bestFit="1" customWidth="1"/>
    <col min="27" max="27" width="11" bestFit="1" customWidth="1"/>
    <col min="28" max="28" width="7.5546875" customWidth="1"/>
    <col min="30" max="30" width="15.33203125" customWidth="1"/>
    <col min="32" max="32" width="13.109375" customWidth="1"/>
    <col min="33" max="33" width="4.6640625" customWidth="1"/>
    <col min="37" max="37" width="26.88671875" customWidth="1"/>
    <col min="38" max="38" width="4.88671875" customWidth="1"/>
    <col min="43" max="43" width="22.21875" customWidth="1"/>
  </cols>
  <sheetData>
    <row r="1" spans="1:39" ht="15" thickBot="1">
      <c r="A1" s="146"/>
      <c r="B1" s="14"/>
      <c r="C1" s="148" t="s">
        <v>57</v>
      </c>
      <c r="D1" s="14"/>
      <c r="E1" s="14"/>
      <c r="F1" s="14"/>
      <c r="Z1" s="43"/>
    </row>
    <row r="2" spans="1:39" ht="15" thickBot="1">
      <c r="C2" s="16" t="s">
        <v>20</v>
      </c>
      <c r="D2" s="17" t="s">
        <v>17</v>
      </c>
      <c r="E2" s="18"/>
      <c r="F2" s="19"/>
      <c r="Z2" s="43"/>
    </row>
    <row r="3" spans="1:39">
      <c r="C3" s="20" t="s">
        <v>19</v>
      </c>
      <c r="D3" s="27" t="s">
        <v>21</v>
      </c>
      <c r="E3" s="15"/>
      <c r="F3" s="21"/>
      <c r="O3" s="78"/>
      <c r="P3" s="79"/>
      <c r="Q3" s="79"/>
      <c r="R3" s="79"/>
      <c r="S3" s="79"/>
      <c r="T3" s="79"/>
      <c r="U3" s="79"/>
      <c r="V3" s="79"/>
      <c r="W3" s="79"/>
      <c r="X3" s="79"/>
      <c r="Y3" s="79"/>
      <c r="Z3" s="80"/>
      <c r="AA3" s="79"/>
      <c r="AB3" s="79"/>
      <c r="AC3" s="81"/>
      <c r="AF3" s="78"/>
      <c r="AG3" s="79"/>
      <c r="AH3" s="79"/>
      <c r="AI3" s="79"/>
      <c r="AJ3" s="79"/>
      <c r="AK3" s="79"/>
      <c r="AL3" s="79"/>
      <c r="AM3" s="81"/>
    </row>
    <row r="4" spans="1:39">
      <c r="C4" s="20" t="s">
        <v>0</v>
      </c>
      <c r="D4" s="26" t="s">
        <v>22</v>
      </c>
      <c r="E4" s="15"/>
      <c r="F4" s="21"/>
      <c r="O4" s="82"/>
      <c r="P4" s="83"/>
      <c r="Q4" s="83"/>
      <c r="R4" s="83"/>
      <c r="S4" s="83"/>
      <c r="T4" s="83"/>
      <c r="U4" s="83"/>
      <c r="V4" s="83"/>
      <c r="W4" s="83"/>
      <c r="X4" s="83"/>
      <c r="Y4" s="83"/>
      <c r="Z4" s="28"/>
      <c r="AA4" s="83"/>
      <c r="AB4" s="83"/>
      <c r="AC4" s="84"/>
      <c r="AF4" s="82"/>
      <c r="AG4" s="109" t="s">
        <v>53</v>
      </c>
      <c r="AH4" s="83"/>
      <c r="AI4" s="83"/>
      <c r="AJ4" s="83"/>
      <c r="AK4" s="83"/>
      <c r="AL4" s="83"/>
      <c r="AM4" s="84"/>
    </row>
    <row r="5" spans="1:39">
      <c r="C5" s="20" t="s">
        <v>3</v>
      </c>
      <c r="D5" s="26" t="s">
        <v>23</v>
      </c>
      <c r="E5" s="15"/>
      <c r="F5" s="21"/>
      <c r="O5" s="82"/>
      <c r="P5" s="83"/>
      <c r="Q5" s="83"/>
      <c r="R5" s="83"/>
      <c r="S5" s="83"/>
      <c r="T5" s="83"/>
      <c r="U5" s="83"/>
      <c r="V5" s="83"/>
      <c r="W5" s="85" t="s">
        <v>43</v>
      </c>
      <c r="X5" s="83"/>
      <c r="Z5" s="28"/>
      <c r="AA5" s="83"/>
      <c r="AB5" s="83"/>
      <c r="AC5" s="84"/>
      <c r="AF5" s="82"/>
      <c r="AG5" s="83"/>
      <c r="AH5" s="83"/>
      <c r="AI5" s="83"/>
      <c r="AJ5" s="83"/>
      <c r="AK5" s="83"/>
      <c r="AL5" s="83"/>
      <c r="AM5" s="84"/>
    </row>
    <row r="6" spans="1:39">
      <c r="C6" s="20" t="s">
        <v>1</v>
      </c>
      <c r="D6" s="27" t="s">
        <v>24</v>
      </c>
      <c r="E6" s="15"/>
      <c r="F6" s="21"/>
      <c r="O6" s="82"/>
      <c r="P6" s="83"/>
      <c r="Q6" s="83"/>
      <c r="R6" s="83"/>
      <c r="S6" s="83"/>
      <c r="T6" s="83"/>
      <c r="U6" s="83"/>
      <c r="V6" s="83"/>
      <c r="W6" s="85" t="s">
        <v>44</v>
      </c>
      <c r="X6" s="83"/>
      <c r="Z6" s="28"/>
      <c r="AA6" s="83"/>
      <c r="AB6" s="83"/>
      <c r="AC6" s="84"/>
      <c r="AF6" s="82"/>
      <c r="AG6" s="83"/>
      <c r="AH6" s="83"/>
      <c r="AI6" s="83"/>
      <c r="AJ6" s="83"/>
      <c r="AK6" s="95" t="s">
        <v>51</v>
      </c>
      <c r="AL6" s="83"/>
      <c r="AM6" s="84"/>
    </row>
    <row r="7" spans="1:39" ht="15" thickBot="1">
      <c r="C7" s="22" t="s">
        <v>2</v>
      </c>
      <c r="D7" s="23"/>
      <c r="E7" s="24"/>
      <c r="F7" s="25"/>
      <c r="O7" s="82"/>
      <c r="P7" s="83"/>
      <c r="Q7" s="83"/>
      <c r="R7" s="83"/>
      <c r="S7" s="83"/>
      <c r="T7" s="83"/>
      <c r="U7" s="83"/>
      <c r="V7" s="83"/>
      <c r="W7" s="83"/>
      <c r="X7" s="83"/>
      <c r="Y7" s="83"/>
      <c r="Z7" s="28"/>
      <c r="AA7" s="83"/>
      <c r="AB7" s="83"/>
      <c r="AC7" s="84"/>
      <c r="AF7" s="82"/>
      <c r="AG7" s="83"/>
      <c r="AH7" s="83"/>
      <c r="AI7" s="83"/>
      <c r="AJ7" s="83"/>
      <c r="AL7" s="83"/>
      <c r="AM7" s="84"/>
    </row>
    <row r="8" spans="1:39" ht="15" thickBot="1">
      <c r="A8" s="1"/>
      <c r="B8" s="1"/>
      <c r="O8" s="82"/>
      <c r="P8" s="83"/>
      <c r="Q8" s="83"/>
      <c r="R8" s="83"/>
      <c r="S8" s="83"/>
      <c r="T8" s="83"/>
      <c r="U8" s="83"/>
      <c r="V8" s="83"/>
      <c r="W8" s="83"/>
      <c r="X8" s="83"/>
      <c r="Y8" s="83"/>
      <c r="Z8" s="28"/>
      <c r="AA8" s="83"/>
      <c r="AB8" s="83"/>
      <c r="AC8" s="84"/>
      <c r="AF8" s="82"/>
      <c r="AG8" s="83"/>
      <c r="AH8" s="83"/>
      <c r="AI8" s="83"/>
      <c r="AJ8" s="83"/>
      <c r="AK8" s="83"/>
      <c r="AL8" s="83"/>
      <c r="AM8" s="84"/>
    </row>
    <row r="9" spans="1:39" ht="15" thickBot="1">
      <c r="B9" s="2"/>
      <c r="C9" s="3"/>
      <c r="D9" s="3"/>
      <c r="E9" s="3"/>
      <c r="F9" s="3"/>
      <c r="G9" s="4"/>
      <c r="H9" s="3"/>
      <c r="I9" s="44"/>
      <c r="J9" s="2"/>
      <c r="O9" s="82"/>
      <c r="P9" s="131"/>
      <c r="Q9" s="132"/>
      <c r="R9" s="132"/>
      <c r="S9" s="132"/>
      <c r="T9" s="132"/>
      <c r="U9" s="132"/>
      <c r="V9" s="132"/>
      <c r="W9" s="83"/>
      <c r="X9" s="131"/>
      <c r="Y9" s="132"/>
      <c r="Z9" s="132"/>
      <c r="AA9" s="132"/>
      <c r="AB9" s="131"/>
      <c r="AC9" s="84"/>
      <c r="AF9" s="82"/>
      <c r="AG9" s="149"/>
      <c r="AH9" s="150"/>
      <c r="AI9" s="150"/>
      <c r="AJ9" s="150"/>
      <c r="AK9" s="153" t="s">
        <v>42</v>
      </c>
      <c r="AL9" s="150"/>
      <c r="AM9" s="84"/>
    </row>
    <row r="10" spans="1:39" ht="18" thickBot="1">
      <c r="B10" s="2"/>
      <c r="C10" s="51" t="s">
        <v>13</v>
      </c>
      <c r="D10" s="52" t="s">
        <v>14</v>
      </c>
      <c r="E10" s="52" t="s">
        <v>18</v>
      </c>
      <c r="F10" s="52" t="s">
        <v>15</v>
      </c>
      <c r="G10" s="52" t="s">
        <v>4</v>
      </c>
      <c r="H10" s="52" t="s">
        <v>17</v>
      </c>
      <c r="I10" s="52" t="s">
        <v>16</v>
      </c>
      <c r="J10" s="44"/>
      <c r="O10" s="82"/>
      <c r="P10" s="131"/>
      <c r="Q10" s="71" t="s">
        <v>29</v>
      </c>
      <c r="R10" s="66" t="s">
        <v>30</v>
      </c>
      <c r="S10" s="66" t="s">
        <v>31</v>
      </c>
      <c r="T10" s="66" t="s">
        <v>32</v>
      </c>
      <c r="U10" s="72" t="s">
        <v>28</v>
      </c>
      <c r="V10" s="133"/>
      <c r="W10" s="83"/>
      <c r="X10" s="131"/>
      <c r="Y10" s="71" t="s">
        <v>29</v>
      </c>
      <c r="Z10" s="71" t="s">
        <v>30</v>
      </c>
      <c r="AA10" s="66" t="s">
        <v>33</v>
      </c>
      <c r="AB10" s="131"/>
      <c r="AC10" s="84"/>
      <c r="AF10" s="82"/>
      <c r="AG10" s="149"/>
      <c r="AH10" s="120" t="s">
        <v>46</v>
      </c>
      <c r="AI10" s="76" t="s">
        <v>39</v>
      </c>
      <c r="AJ10" s="120" t="s">
        <v>45</v>
      </c>
      <c r="AK10" s="106" t="s">
        <v>38</v>
      </c>
      <c r="AL10" s="154"/>
      <c r="AM10" s="84"/>
    </row>
    <row r="11" spans="1:39" s="43" customFormat="1" ht="16.2" thickBot="1">
      <c r="B11" s="2"/>
      <c r="C11" s="53"/>
      <c r="D11" s="50"/>
      <c r="E11" s="50"/>
      <c r="F11" s="50"/>
      <c r="G11" s="50"/>
      <c r="H11" s="50"/>
      <c r="I11" s="54"/>
      <c r="J11" s="44"/>
      <c r="O11" s="86"/>
      <c r="P11" s="131"/>
      <c r="Q11" s="60"/>
      <c r="R11" s="63"/>
      <c r="S11" s="63"/>
      <c r="T11" s="63"/>
      <c r="U11" s="61"/>
      <c r="V11" s="131"/>
      <c r="W11" s="28"/>
      <c r="X11" s="131"/>
      <c r="Y11" s="60"/>
      <c r="Z11" s="63"/>
      <c r="AA11" s="63"/>
      <c r="AB11" s="131"/>
      <c r="AC11" s="87"/>
      <c r="AF11" s="86"/>
      <c r="AG11" s="149"/>
      <c r="AH11" s="74"/>
      <c r="AI11" s="77"/>
      <c r="AJ11" s="108"/>
      <c r="AK11" s="107" t="s">
        <v>52</v>
      </c>
      <c r="AL11" s="155"/>
      <c r="AM11" s="87"/>
    </row>
    <row r="12" spans="1:39">
      <c r="B12" s="2"/>
      <c r="C12" s="55" t="s">
        <v>6</v>
      </c>
      <c r="D12" s="49" t="s">
        <v>7</v>
      </c>
      <c r="E12" s="30">
        <v>1</v>
      </c>
      <c r="F12" s="30" t="s">
        <v>9</v>
      </c>
      <c r="G12" s="29">
        <v>43632</v>
      </c>
      <c r="H12" s="165"/>
      <c r="I12" s="166"/>
      <c r="J12" s="2"/>
      <c r="O12" s="82"/>
      <c r="P12" s="131"/>
      <c r="Q12" s="110" t="e">
        <f>H50</f>
        <v>#DIV/0!</v>
      </c>
      <c r="R12" s="65" t="e">
        <f t="shared" ref="R12:R46" si="0">H12-Q12</f>
        <v>#DIV/0!</v>
      </c>
      <c r="S12" s="112" t="e">
        <f>I50</f>
        <v>#DIV/0!</v>
      </c>
      <c r="T12" s="65" t="e">
        <f t="shared" ref="T12:T46" si="1">I12-S12</f>
        <v>#DIV/0!</v>
      </c>
      <c r="U12" s="135" t="e">
        <f>R12*T12</f>
        <v>#DIV/0!</v>
      </c>
      <c r="V12" s="134"/>
      <c r="W12" s="83"/>
      <c r="X12" s="131"/>
      <c r="Y12" s="110" t="e">
        <f>H50</f>
        <v>#DIV/0!</v>
      </c>
      <c r="Z12" s="65" t="e">
        <f t="shared" ref="Z12:Z46" si="2">H12-Q12</f>
        <v>#DIV/0!</v>
      </c>
      <c r="AA12" s="137" t="e">
        <f t="shared" ref="AA12:AA46" si="3">Z12^2</f>
        <v>#DIV/0!</v>
      </c>
      <c r="AB12" s="131"/>
      <c r="AC12" s="84"/>
      <c r="AF12" s="82"/>
      <c r="AG12" s="149"/>
      <c r="AH12" s="114" t="e">
        <f>W79</f>
        <v>#DIV/0!</v>
      </c>
      <c r="AI12" s="73">
        <f t="shared" ref="AI12:AI46" si="4">H12</f>
        <v>0</v>
      </c>
      <c r="AJ12" s="116" t="e">
        <f>W84</f>
        <v>#DIV/0!</v>
      </c>
      <c r="AK12" s="70" t="e">
        <f>(AH12*AI12)+AJ12</f>
        <v>#DIV/0!</v>
      </c>
      <c r="AL12" s="156"/>
      <c r="AM12" s="84"/>
    </row>
    <row r="13" spans="1:39">
      <c r="B13" s="2"/>
      <c r="C13" s="55" t="s">
        <v>6</v>
      </c>
      <c r="D13" s="49" t="s">
        <v>7</v>
      </c>
      <c r="E13" s="30">
        <v>2</v>
      </c>
      <c r="F13" s="30" t="s">
        <v>12</v>
      </c>
      <c r="G13" s="29">
        <v>43669</v>
      </c>
      <c r="H13" s="165"/>
      <c r="I13" s="166"/>
      <c r="J13" s="2"/>
      <c r="O13" s="82"/>
      <c r="P13" s="131"/>
      <c r="Q13" s="111" t="e">
        <f>H50</f>
        <v>#DIV/0!</v>
      </c>
      <c r="R13" s="64" t="e">
        <f t="shared" si="0"/>
        <v>#DIV/0!</v>
      </c>
      <c r="S13" s="113" t="e">
        <f>I50</f>
        <v>#DIV/0!</v>
      </c>
      <c r="T13" s="64" t="e">
        <f t="shared" si="1"/>
        <v>#DIV/0!</v>
      </c>
      <c r="U13" s="136" t="e">
        <f t="shared" ref="U13:U46" si="5">R13*T13</f>
        <v>#DIV/0!</v>
      </c>
      <c r="V13" s="134"/>
      <c r="W13" s="83"/>
      <c r="X13" s="131"/>
      <c r="Y13" s="111" t="e">
        <f>H50</f>
        <v>#DIV/0!</v>
      </c>
      <c r="Z13" s="65" t="e">
        <f t="shared" si="2"/>
        <v>#DIV/0!</v>
      </c>
      <c r="AA13" s="138" t="e">
        <f t="shared" si="3"/>
        <v>#DIV/0!</v>
      </c>
      <c r="AB13" s="131"/>
      <c r="AC13" s="84"/>
      <c r="AF13" s="82"/>
      <c r="AG13" s="149"/>
      <c r="AH13" s="114" t="e">
        <f>W79</f>
        <v>#DIV/0!</v>
      </c>
      <c r="AI13" s="73">
        <f t="shared" si="4"/>
        <v>0</v>
      </c>
      <c r="AJ13" s="117" t="e">
        <f>W84</f>
        <v>#DIV/0!</v>
      </c>
      <c r="AK13" s="70" t="e">
        <f t="shared" ref="AK13:AK46" si="6">(AH13*AI13)+AJ13</f>
        <v>#DIV/0!</v>
      </c>
      <c r="AL13" s="156"/>
      <c r="AM13" s="84"/>
    </row>
    <row r="14" spans="1:39">
      <c r="B14" s="2"/>
      <c r="C14" s="55" t="s">
        <v>6</v>
      </c>
      <c r="D14" s="49" t="s">
        <v>7</v>
      </c>
      <c r="E14" s="30">
        <v>3</v>
      </c>
      <c r="F14" s="30" t="s">
        <v>12</v>
      </c>
      <c r="G14" s="29">
        <v>43669</v>
      </c>
      <c r="H14" s="165"/>
      <c r="I14" s="166"/>
      <c r="J14" s="2"/>
      <c r="O14" s="82"/>
      <c r="P14" s="131"/>
      <c r="Q14" s="110" t="e">
        <f>H50</f>
        <v>#DIV/0!</v>
      </c>
      <c r="R14" s="64" t="e">
        <f t="shared" si="0"/>
        <v>#DIV/0!</v>
      </c>
      <c r="S14" s="112" t="e">
        <f>I50</f>
        <v>#DIV/0!</v>
      </c>
      <c r="T14" s="64" t="e">
        <f t="shared" si="1"/>
        <v>#DIV/0!</v>
      </c>
      <c r="U14" s="136" t="e">
        <f t="shared" si="5"/>
        <v>#DIV/0!</v>
      </c>
      <c r="V14" s="134"/>
      <c r="W14" s="83"/>
      <c r="X14" s="131"/>
      <c r="Y14" s="110" t="e">
        <f>H50</f>
        <v>#DIV/0!</v>
      </c>
      <c r="Z14" s="65" t="e">
        <f t="shared" si="2"/>
        <v>#DIV/0!</v>
      </c>
      <c r="AA14" s="138" t="e">
        <f t="shared" si="3"/>
        <v>#DIV/0!</v>
      </c>
      <c r="AB14" s="131"/>
      <c r="AC14" s="84"/>
      <c r="AF14" s="82"/>
      <c r="AG14" s="149"/>
      <c r="AH14" s="114" t="e">
        <f>W79</f>
        <v>#DIV/0!</v>
      </c>
      <c r="AI14" s="73">
        <f t="shared" si="4"/>
        <v>0</v>
      </c>
      <c r="AJ14" s="118" t="e">
        <f>W84</f>
        <v>#DIV/0!</v>
      </c>
      <c r="AK14" s="70" t="e">
        <f t="shared" si="6"/>
        <v>#DIV/0!</v>
      </c>
      <c r="AL14" s="156"/>
      <c r="AM14" s="84"/>
    </row>
    <row r="15" spans="1:39">
      <c r="B15" s="2"/>
      <c r="C15" s="55" t="s">
        <v>6</v>
      </c>
      <c r="D15" s="49" t="s">
        <v>7</v>
      </c>
      <c r="E15" s="30">
        <v>4</v>
      </c>
      <c r="F15" s="30" t="s">
        <v>9</v>
      </c>
      <c r="G15" s="29">
        <v>43685</v>
      </c>
      <c r="H15" s="165"/>
      <c r="I15" s="166"/>
      <c r="J15" s="2"/>
      <c r="O15" s="82"/>
      <c r="P15" s="131"/>
      <c r="Q15" s="111" t="e">
        <f>H50</f>
        <v>#DIV/0!</v>
      </c>
      <c r="R15" s="64" t="e">
        <f t="shared" si="0"/>
        <v>#DIV/0!</v>
      </c>
      <c r="S15" s="113" t="e">
        <f>I50</f>
        <v>#DIV/0!</v>
      </c>
      <c r="T15" s="64" t="e">
        <f t="shared" si="1"/>
        <v>#DIV/0!</v>
      </c>
      <c r="U15" s="136" t="e">
        <f t="shared" si="5"/>
        <v>#DIV/0!</v>
      </c>
      <c r="V15" s="134"/>
      <c r="W15" s="83"/>
      <c r="X15" s="131"/>
      <c r="Y15" s="111" t="e">
        <f>H50</f>
        <v>#DIV/0!</v>
      </c>
      <c r="Z15" s="65" t="e">
        <f t="shared" si="2"/>
        <v>#DIV/0!</v>
      </c>
      <c r="AA15" s="138" t="e">
        <f t="shared" si="3"/>
        <v>#DIV/0!</v>
      </c>
      <c r="AB15" s="131"/>
      <c r="AC15" s="84"/>
      <c r="AF15" s="82"/>
      <c r="AG15" s="149"/>
      <c r="AH15" s="114" t="e">
        <f>W79</f>
        <v>#DIV/0!</v>
      </c>
      <c r="AI15" s="73">
        <f t="shared" si="4"/>
        <v>0</v>
      </c>
      <c r="AJ15" s="117" t="e">
        <f>W84</f>
        <v>#DIV/0!</v>
      </c>
      <c r="AK15" s="70" t="e">
        <f t="shared" si="6"/>
        <v>#DIV/0!</v>
      </c>
      <c r="AL15" s="156"/>
      <c r="AM15" s="84"/>
    </row>
    <row r="16" spans="1:39">
      <c r="B16" s="2"/>
      <c r="C16" s="55" t="s">
        <v>6</v>
      </c>
      <c r="D16" s="49" t="s">
        <v>7</v>
      </c>
      <c r="E16" s="30">
        <v>5</v>
      </c>
      <c r="F16" s="30" t="s">
        <v>11</v>
      </c>
      <c r="G16" s="29">
        <v>43685</v>
      </c>
      <c r="H16" s="165"/>
      <c r="I16" s="166"/>
      <c r="J16" s="2"/>
      <c r="O16" s="82"/>
      <c r="P16" s="131"/>
      <c r="Q16" s="111" t="e">
        <f>H50</f>
        <v>#DIV/0!</v>
      </c>
      <c r="R16" s="64" t="e">
        <f t="shared" si="0"/>
        <v>#DIV/0!</v>
      </c>
      <c r="S16" s="113" t="e">
        <f>I50</f>
        <v>#DIV/0!</v>
      </c>
      <c r="T16" s="64" t="e">
        <f t="shared" si="1"/>
        <v>#DIV/0!</v>
      </c>
      <c r="U16" s="136" t="e">
        <f t="shared" si="5"/>
        <v>#DIV/0!</v>
      </c>
      <c r="V16" s="134"/>
      <c r="W16" s="83"/>
      <c r="X16" s="131"/>
      <c r="Y16" s="111" t="e">
        <f>H50</f>
        <v>#DIV/0!</v>
      </c>
      <c r="Z16" s="65" t="e">
        <f t="shared" si="2"/>
        <v>#DIV/0!</v>
      </c>
      <c r="AA16" s="138" t="e">
        <f t="shared" si="3"/>
        <v>#DIV/0!</v>
      </c>
      <c r="AB16" s="131"/>
      <c r="AC16" s="84"/>
      <c r="AF16" s="82"/>
      <c r="AG16" s="149"/>
      <c r="AH16" s="114" t="e">
        <f>W79</f>
        <v>#DIV/0!</v>
      </c>
      <c r="AI16" s="73">
        <f t="shared" si="4"/>
        <v>0</v>
      </c>
      <c r="AJ16" s="117" t="e">
        <f>W84</f>
        <v>#DIV/0!</v>
      </c>
      <c r="AK16" s="70" t="e">
        <f t="shared" si="6"/>
        <v>#DIV/0!</v>
      </c>
      <c r="AL16" s="156"/>
      <c r="AM16" s="84"/>
    </row>
    <row r="17" spans="1:39">
      <c r="B17" s="2"/>
      <c r="C17" s="55" t="s">
        <v>6</v>
      </c>
      <c r="D17" s="49" t="s">
        <v>7</v>
      </c>
      <c r="E17" s="30">
        <v>6</v>
      </c>
      <c r="F17" s="30" t="s">
        <v>8</v>
      </c>
      <c r="G17" s="29">
        <v>43686</v>
      </c>
      <c r="H17" s="165"/>
      <c r="I17" s="166"/>
      <c r="J17" s="2"/>
      <c r="O17" s="82"/>
      <c r="P17" s="131"/>
      <c r="Q17" s="111" t="e">
        <f>H50</f>
        <v>#DIV/0!</v>
      </c>
      <c r="R17" s="64" t="e">
        <f t="shared" si="0"/>
        <v>#DIV/0!</v>
      </c>
      <c r="S17" s="113" t="e">
        <f>I50</f>
        <v>#DIV/0!</v>
      </c>
      <c r="T17" s="64" t="e">
        <f t="shared" si="1"/>
        <v>#DIV/0!</v>
      </c>
      <c r="U17" s="136" t="e">
        <f t="shared" si="5"/>
        <v>#DIV/0!</v>
      </c>
      <c r="V17" s="134"/>
      <c r="W17" s="83"/>
      <c r="X17" s="131"/>
      <c r="Y17" s="111" t="e">
        <f>H50</f>
        <v>#DIV/0!</v>
      </c>
      <c r="Z17" s="65" t="e">
        <f t="shared" si="2"/>
        <v>#DIV/0!</v>
      </c>
      <c r="AA17" s="138" t="e">
        <f t="shared" si="3"/>
        <v>#DIV/0!</v>
      </c>
      <c r="AB17" s="131"/>
      <c r="AC17" s="84"/>
      <c r="AF17" s="82"/>
      <c r="AG17" s="149"/>
      <c r="AH17" s="114" t="e">
        <f>W79</f>
        <v>#DIV/0!</v>
      </c>
      <c r="AI17" s="73">
        <f t="shared" si="4"/>
        <v>0</v>
      </c>
      <c r="AJ17" s="117" t="e">
        <f>W84</f>
        <v>#DIV/0!</v>
      </c>
      <c r="AK17" s="70" t="e">
        <f t="shared" si="6"/>
        <v>#DIV/0!</v>
      </c>
      <c r="AL17" s="156"/>
      <c r="AM17" s="84"/>
    </row>
    <row r="18" spans="1:39">
      <c r="B18" s="2"/>
      <c r="C18" s="55" t="s">
        <v>6</v>
      </c>
      <c r="D18" s="49" t="s">
        <v>7</v>
      </c>
      <c r="E18" s="30">
        <v>7</v>
      </c>
      <c r="F18" s="30" t="s">
        <v>10</v>
      </c>
      <c r="G18" s="31">
        <v>43687</v>
      </c>
      <c r="H18" s="167"/>
      <c r="I18" s="166"/>
      <c r="J18" s="2"/>
      <c r="O18" s="82"/>
      <c r="P18" s="131"/>
      <c r="Q18" s="111" t="e">
        <f>H50</f>
        <v>#DIV/0!</v>
      </c>
      <c r="R18" s="64" t="e">
        <f t="shared" si="0"/>
        <v>#DIV/0!</v>
      </c>
      <c r="S18" s="113" t="e">
        <f>I50</f>
        <v>#DIV/0!</v>
      </c>
      <c r="T18" s="64" t="e">
        <f t="shared" si="1"/>
        <v>#DIV/0!</v>
      </c>
      <c r="U18" s="136" t="e">
        <f t="shared" si="5"/>
        <v>#DIV/0!</v>
      </c>
      <c r="V18" s="134"/>
      <c r="W18" s="83"/>
      <c r="X18" s="131"/>
      <c r="Y18" s="111" t="e">
        <f>H50</f>
        <v>#DIV/0!</v>
      </c>
      <c r="Z18" s="65" t="e">
        <f t="shared" si="2"/>
        <v>#DIV/0!</v>
      </c>
      <c r="AA18" s="138" t="e">
        <f t="shared" si="3"/>
        <v>#DIV/0!</v>
      </c>
      <c r="AB18" s="131"/>
      <c r="AC18" s="84"/>
      <c r="AF18" s="82"/>
      <c r="AG18" s="149"/>
      <c r="AH18" s="114" t="e">
        <f>W79</f>
        <v>#DIV/0!</v>
      </c>
      <c r="AI18" s="73">
        <f t="shared" si="4"/>
        <v>0</v>
      </c>
      <c r="AJ18" s="117" t="e">
        <f>W84</f>
        <v>#DIV/0!</v>
      </c>
      <c r="AK18" s="70" t="e">
        <f t="shared" si="6"/>
        <v>#DIV/0!</v>
      </c>
      <c r="AL18" s="156"/>
      <c r="AM18" s="84"/>
    </row>
    <row r="19" spans="1:39">
      <c r="B19" s="2"/>
      <c r="C19" s="55" t="s">
        <v>6</v>
      </c>
      <c r="D19" s="49" t="s">
        <v>7</v>
      </c>
      <c r="E19" s="30">
        <v>8</v>
      </c>
      <c r="F19" s="30" t="s">
        <v>10</v>
      </c>
      <c r="G19" s="31">
        <v>43687</v>
      </c>
      <c r="H19" s="167"/>
      <c r="I19" s="166"/>
      <c r="J19" s="2"/>
      <c r="O19" s="82"/>
      <c r="P19" s="131"/>
      <c r="Q19" s="111" t="e">
        <f>H50</f>
        <v>#DIV/0!</v>
      </c>
      <c r="R19" s="64" t="e">
        <f t="shared" si="0"/>
        <v>#DIV/0!</v>
      </c>
      <c r="S19" s="113" t="e">
        <f>I50</f>
        <v>#DIV/0!</v>
      </c>
      <c r="T19" s="64" t="e">
        <f t="shared" si="1"/>
        <v>#DIV/0!</v>
      </c>
      <c r="U19" s="136" t="e">
        <f t="shared" si="5"/>
        <v>#DIV/0!</v>
      </c>
      <c r="V19" s="134"/>
      <c r="W19" s="83"/>
      <c r="X19" s="131"/>
      <c r="Y19" s="111" t="e">
        <f>H50</f>
        <v>#DIV/0!</v>
      </c>
      <c r="Z19" s="65" t="e">
        <f t="shared" si="2"/>
        <v>#DIV/0!</v>
      </c>
      <c r="AA19" s="138" t="e">
        <f t="shared" si="3"/>
        <v>#DIV/0!</v>
      </c>
      <c r="AB19" s="131"/>
      <c r="AC19" s="84"/>
      <c r="AF19" s="82"/>
      <c r="AG19" s="149"/>
      <c r="AH19" s="114" t="e">
        <f>W79</f>
        <v>#DIV/0!</v>
      </c>
      <c r="AI19" s="73">
        <f t="shared" si="4"/>
        <v>0</v>
      </c>
      <c r="AJ19" s="117" t="e">
        <f>W84</f>
        <v>#DIV/0!</v>
      </c>
      <c r="AK19" s="70" t="e">
        <f t="shared" si="6"/>
        <v>#DIV/0!</v>
      </c>
      <c r="AL19" s="156"/>
      <c r="AM19" s="84"/>
    </row>
    <row r="20" spans="1:39">
      <c r="B20" s="2"/>
      <c r="C20" s="55" t="s">
        <v>6</v>
      </c>
      <c r="D20" s="49" t="s">
        <v>7</v>
      </c>
      <c r="E20" s="30">
        <v>9</v>
      </c>
      <c r="F20" s="30" t="s">
        <v>9</v>
      </c>
      <c r="G20" s="29">
        <v>43693</v>
      </c>
      <c r="H20" s="165"/>
      <c r="I20" s="166"/>
      <c r="J20" s="2"/>
      <c r="O20" s="82"/>
      <c r="P20" s="131"/>
      <c r="Q20" s="111" t="e">
        <f>H50</f>
        <v>#DIV/0!</v>
      </c>
      <c r="R20" s="64" t="e">
        <f t="shared" si="0"/>
        <v>#DIV/0!</v>
      </c>
      <c r="S20" s="113" t="e">
        <f>I50</f>
        <v>#DIV/0!</v>
      </c>
      <c r="T20" s="64" t="e">
        <f t="shared" si="1"/>
        <v>#DIV/0!</v>
      </c>
      <c r="U20" s="136" t="e">
        <f t="shared" si="5"/>
        <v>#DIV/0!</v>
      </c>
      <c r="V20" s="134"/>
      <c r="W20" s="83"/>
      <c r="X20" s="131"/>
      <c r="Y20" s="111" t="e">
        <f>H50</f>
        <v>#DIV/0!</v>
      </c>
      <c r="Z20" s="65" t="e">
        <f t="shared" si="2"/>
        <v>#DIV/0!</v>
      </c>
      <c r="AA20" s="138" t="e">
        <f t="shared" si="3"/>
        <v>#DIV/0!</v>
      </c>
      <c r="AB20" s="131"/>
      <c r="AC20" s="84"/>
      <c r="AF20" s="82"/>
      <c r="AG20" s="149"/>
      <c r="AH20" s="114" t="e">
        <f>W79</f>
        <v>#DIV/0!</v>
      </c>
      <c r="AI20" s="73">
        <f t="shared" si="4"/>
        <v>0</v>
      </c>
      <c r="AJ20" s="117" t="e">
        <f>W84</f>
        <v>#DIV/0!</v>
      </c>
      <c r="AK20" s="70" t="e">
        <f t="shared" si="6"/>
        <v>#DIV/0!</v>
      </c>
      <c r="AL20" s="156"/>
      <c r="AM20" s="84"/>
    </row>
    <row r="21" spans="1:39">
      <c r="B21" s="2"/>
      <c r="C21" s="55" t="s">
        <v>6</v>
      </c>
      <c r="D21" s="49" t="s">
        <v>7</v>
      </c>
      <c r="E21" s="30">
        <v>10</v>
      </c>
      <c r="F21" s="30" t="s">
        <v>9</v>
      </c>
      <c r="G21" s="29">
        <v>43693</v>
      </c>
      <c r="H21" s="165"/>
      <c r="I21" s="166"/>
      <c r="J21" s="2"/>
      <c r="O21" s="82"/>
      <c r="P21" s="131"/>
      <c r="Q21" s="111" t="e">
        <f>H50</f>
        <v>#DIV/0!</v>
      </c>
      <c r="R21" s="64" t="e">
        <f t="shared" si="0"/>
        <v>#DIV/0!</v>
      </c>
      <c r="S21" s="113" t="e">
        <f>I50</f>
        <v>#DIV/0!</v>
      </c>
      <c r="T21" s="64" t="e">
        <f t="shared" si="1"/>
        <v>#DIV/0!</v>
      </c>
      <c r="U21" s="136" t="e">
        <f t="shared" si="5"/>
        <v>#DIV/0!</v>
      </c>
      <c r="V21" s="134"/>
      <c r="W21" s="83"/>
      <c r="X21" s="131"/>
      <c r="Y21" s="111" t="e">
        <f>H50</f>
        <v>#DIV/0!</v>
      </c>
      <c r="Z21" s="65" t="e">
        <f t="shared" si="2"/>
        <v>#DIV/0!</v>
      </c>
      <c r="AA21" s="138" t="e">
        <f t="shared" si="3"/>
        <v>#DIV/0!</v>
      </c>
      <c r="AB21" s="131"/>
      <c r="AC21" s="84"/>
      <c r="AF21" s="82"/>
      <c r="AG21" s="149"/>
      <c r="AH21" s="114" t="e">
        <f>W79</f>
        <v>#DIV/0!</v>
      </c>
      <c r="AI21" s="73">
        <f t="shared" si="4"/>
        <v>0</v>
      </c>
      <c r="AJ21" s="117" t="e">
        <f>W84</f>
        <v>#DIV/0!</v>
      </c>
      <c r="AK21" s="70" t="e">
        <f t="shared" si="6"/>
        <v>#DIV/0!</v>
      </c>
      <c r="AL21" s="156"/>
      <c r="AM21" s="84"/>
    </row>
    <row r="22" spans="1:39">
      <c r="B22" s="2"/>
      <c r="C22" s="55" t="s">
        <v>6</v>
      </c>
      <c r="D22" s="49" t="s">
        <v>7</v>
      </c>
      <c r="E22" s="30">
        <v>11</v>
      </c>
      <c r="F22" s="30" t="s">
        <v>8</v>
      </c>
      <c r="G22" s="29">
        <v>43694</v>
      </c>
      <c r="H22" s="165"/>
      <c r="I22" s="166"/>
      <c r="J22" s="2"/>
      <c r="O22" s="82"/>
      <c r="P22" s="131"/>
      <c r="Q22" s="111" t="e">
        <f>H50</f>
        <v>#DIV/0!</v>
      </c>
      <c r="R22" s="64" t="e">
        <f t="shared" si="0"/>
        <v>#DIV/0!</v>
      </c>
      <c r="S22" s="113" t="e">
        <f>I50</f>
        <v>#DIV/0!</v>
      </c>
      <c r="T22" s="64" t="e">
        <f t="shared" si="1"/>
        <v>#DIV/0!</v>
      </c>
      <c r="U22" s="136" t="e">
        <f t="shared" si="5"/>
        <v>#DIV/0!</v>
      </c>
      <c r="V22" s="134"/>
      <c r="W22" s="83"/>
      <c r="X22" s="131"/>
      <c r="Y22" s="111" t="e">
        <f>H50</f>
        <v>#DIV/0!</v>
      </c>
      <c r="Z22" s="65" t="e">
        <f t="shared" si="2"/>
        <v>#DIV/0!</v>
      </c>
      <c r="AA22" s="138" t="e">
        <f t="shared" si="3"/>
        <v>#DIV/0!</v>
      </c>
      <c r="AB22" s="131"/>
      <c r="AC22" s="84"/>
      <c r="AF22" s="82"/>
      <c r="AG22" s="149"/>
      <c r="AH22" s="114" t="e">
        <f>W79</f>
        <v>#DIV/0!</v>
      </c>
      <c r="AI22" s="73">
        <f t="shared" si="4"/>
        <v>0</v>
      </c>
      <c r="AJ22" s="117" t="e">
        <f>W84</f>
        <v>#DIV/0!</v>
      </c>
      <c r="AK22" s="70" t="e">
        <f t="shared" si="6"/>
        <v>#DIV/0!</v>
      </c>
      <c r="AL22" s="156"/>
      <c r="AM22" s="84"/>
    </row>
    <row r="23" spans="1:39">
      <c r="B23" s="2"/>
      <c r="C23" s="55" t="s">
        <v>6</v>
      </c>
      <c r="D23" s="49" t="s">
        <v>7</v>
      </c>
      <c r="E23" s="30">
        <v>12</v>
      </c>
      <c r="F23" s="30" t="s">
        <v>10</v>
      </c>
      <c r="G23" s="31">
        <v>43701</v>
      </c>
      <c r="H23" s="167"/>
      <c r="I23" s="166"/>
      <c r="J23" s="2"/>
      <c r="O23" s="82"/>
      <c r="P23" s="131"/>
      <c r="Q23" s="111" t="e">
        <f>H50</f>
        <v>#DIV/0!</v>
      </c>
      <c r="R23" s="64" t="e">
        <f t="shared" si="0"/>
        <v>#DIV/0!</v>
      </c>
      <c r="S23" s="113" t="e">
        <f>I50</f>
        <v>#DIV/0!</v>
      </c>
      <c r="T23" s="64" t="e">
        <f t="shared" si="1"/>
        <v>#DIV/0!</v>
      </c>
      <c r="U23" s="136" t="e">
        <f t="shared" si="5"/>
        <v>#DIV/0!</v>
      </c>
      <c r="V23" s="134"/>
      <c r="W23" s="83"/>
      <c r="X23" s="131"/>
      <c r="Y23" s="111" t="e">
        <f>H50</f>
        <v>#DIV/0!</v>
      </c>
      <c r="Z23" s="65" t="e">
        <f t="shared" si="2"/>
        <v>#DIV/0!</v>
      </c>
      <c r="AA23" s="138" t="e">
        <f t="shared" si="3"/>
        <v>#DIV/0!</v>
      </c>
      <c r="AB23" s="131"/>
      <c r="AC23" s="84"/>
      <c r="AF23" s="82"/>
      <c r="AG23" s="149"/>
      <c r="AH23" s="114" t="e">
        <f>W79</f>
        <v>#DIV/0!</v>
      </c>
      <c r="AI23" s="73">
        <f t="shared" si="4"/>
        <v>0</v>
      </c>
      <c r="AJ23" s="117" t="e">
        <f>W84</f>
        <v>#DIV/0!</v>
      </c>
      <c r="AK23" s="70" t="e">
        <f t="shared" si="6"/>
        <v>#DIV/0!</v>
      </c>
      <c r="AL23" s="156"/>
      <c r="AM23" s="84"/>
    </row>
    <row r="24" spans="1:39">
      <c r="B24" s="2"/>
      <c r="C24" s="55" t="s">
        <v>6</v>
      </c>
      <c r="D24" s="49" t="s">
        <v>7</v>
      </c>
      <c r="E24" s="30">
        <v>13</v>
      </c>
      <c r="F24" s="30" t="s">
        <v>10</v>
      </c>
      <c r="G24" s="31">
        <v>43701</v>
      </c>
      <c r="H24" s="167"/>
      <c r="I24" s="166"/>
      <c r="J24" s="2"/>
      <c r="O24" s="82"/>
      <c r="P24" s="131"/>
      <c r="Q24" s="111" t="e">
        <f>H50</f>
        <v>#DIV/0!</v>
      </c>
      <c r="R24" s="64" t="e">
        <f t="shared" si="0"/>
        <v>#DIV/0!</v>
      </c>
      <c r="S24" s="113" t="e">
        <f>I50</f>
        <v>#DIV/0!</v>
      </c>
      <c r="T24" s="64" t="e">
        <f t="shared" si="1"/>
        <v>#DIV/0!</v>
      </c>
      <c r="U24" s="136" t="e">
        <f t="shared" si="5"/>
        <v>#DIV/0!</v>
      </c>
      <c r="V24" s="134"/>
      <c r="W24" s="83"/>
      <c r="X24" s="131"/>
      <c r="Y24" s="111" t="e">
        <f>H50</f>
        <v>#DIV/0!</v>
      </c>
      <c r="Z24" s="65" t="e">
        <f t="shared" si="2"/>
        <v>#DIV/0!</v>
      </c>
      <c r="AA24" s="138" t="e">
        <f t="shared" si="3"/>
        <v>#DIV/0!</v>
      </c>
      <c r="AB24" s="131"/>
      <c r="AC24" s="84"/>
      <c r="AF24" s="82"/>
      <c r="AG24" s="149"/>
      <c r="AH24" s="114" t="e">
        <f>W79</f>
        <v>#DIV/0!</v>
      </c>
      <c r="AI24" s="73">
        <f t="shared" si="4"/>
        <v>0</v>
      </c>
      <c r="AJ24" s="117" t="e">
        <f>W84</f>
        <v>#DIV/0!</v>
      </c>
      <c r="AK24" s="70" t="e">
        <f t="shared" si="6"/>
        <v>#DIV/0!</v>
      </c>
      <c r="AL24" s="156"/>
      <c r="AM24" s="84"/>
    </row>
    <row r="25" spans="1:39">
      <c r="B25" s="2"/>
      <c r="C25" s="55" t="s">
        <v>6</v>
      </c>
      <c r="D25" s="49" t="s">
        <v>7</v>
      </c>
      <c r="E25" s="30">
        <v>14</v>
      </c>
      <c r="F25" s="30" t="s">
        <v>10</v>
      </c>
      <c r="G25" s="31">
        <v>43708</v>
      </c>
      <c r="H25" s="167"/>
      <c r="I25" s="166"/>
      <c r="J25" s="2"/>
      <c r="O25" s="82"/>
      <c r="P25" s="131"/>
      <c r="Q25" s="111" t="e">
        <f>H50</f>
        <v>#DIV/0!</v>
      </c>
      <c r="R25" s="64" t="e">
        <f t="shared" si="0"/>
        <v>#DIV/0!</v>
      </c>
      <c r="S25" s="113" t="e">
        <f>I50</f>
        <v>#DIV/0!</v>
      </c>
      <c r="T25" s="64" t="e">
        <f t="shared" si="1"/>
        <v>#DIV/0!</v>
      </c>
      <c r="U25" s="136" t="e">
        <f t="shared" si="5"/>
        <v>#DIV/0!</v>
      </c>
      <c r="V25" s="134"/>
      <c r="W25" s="83"/>
      <c r="X25" s="131"/>
      <c r="Y25" s="111" t="e">
        <f>H50</f>
        <v>#DIV/0!</v>
      </c>
      <c r="Z25" s="65" t="e">
        <f t="shared" si="2"/>
        <v>#DIV/0!</v>
      </c>
      <c r="AA25" s="138" t="e">
        <f t="shared" si="3"/>
        <v>#DIV/0!</v>
      </c>
      <c r="AB25" s="131"/>
      <c r="AC25" s="84"/>
      <c r="AF25" s="82"/>
      <c r="AG25" s="149"/>
      <c r="AH25" s="114" t="e">
        <f>W79</f>
        <v>#DIV/0!</v>
      </c>
      <c r="AI25" s="73">
        <f t="shared" si="4"/>
        <v>0</v>
      </c>
      <c r="AJ25" s="117" t="e">
        <f>W84</f>
        <v>#DIV/0!</v>
      </c>
      <c r="AK25" s="70" t="e">
        <f t="shared" si="6"/>
        <v>#DIV/0!</v>
      </c>
      <c r="AL25" s="156"/>
      <c r="AM25" s="84"/>
    </row>
    <row r="26" spans="1:39">
      <c r="A26" s="157" t="s">
        <v>54</v>
      </c>
      <c r="B26" s="121"/>
      <c r="C26" s="55" t="s">
        <v>6</v>
      </c>
      <c r="D26" s="49" t="s">
        <v>7</v>
      </c>
      <c r="E26" s="30">
        <v>15</v>
      </c>
      <c r="F26" s="30" t="s">
        <v>10</v>
      </c>
      <c r="G26" s="31">
        <v>43708</v>
      </c>
      <c r="H26" s="167"/>
      <c r="I26" s="166"/>
      <c r="J26" s="2"/>
      <c r="O26" s="82"/>
      <c r="P26" s="131"/>
      <c r="Q26" s="111" t="e">
        <f>H50</f>
        <v>#DIV/0!</v>
      </c>
      <c r="R26" s="64" t="e">
        <f t="shared" si="0"/>
        <v>#DIV/0!</v>
      </c>
      <c r="S26" s="113" t="e">
        <f>I50</f>
        <v>#DIV/0!</v>
      </c>
      <c r="T26" s="64" t="e">
        <f t="shared" si="1"/>
        <v>#DIV/0!</v>
      </c>
      <c r="U26" s="136" t="e">
        <f t="shared" si="5"/>
        <v>#DIV/0!</v>
      </c>
      <c r="V26" s="134"/>
      <c r="W26" s="83"/>
      <c r="X26" s="131"/>
      <c r="Y26" s="111" t="e">
        <f>H50</f>
        <v>#DIV/0!</v>
      </c>
      <c r="Z26" s="65" t="e">
        <f t="shared" si="2"/>
        <v>#DIV/0!</v>
      </c>
      <c r="AA26" s="138" t="e">
        <f t="shared" si="3"/>
        <v>#DIV/0!</v>
      </c>
      <c r="AB26" s="131"/>
      <c r="AC26" s="84"/>
      <c r="AF26" s="82"/>
      <c r="AG26" s="149"/>
      <c r="AH26" s="114" t="e">
        <f>W79</f>
        <v>#DIV/0!</v>
      </c>
      <c r="AI26" s="73">
        <f t="shared" si="4"/>
        <v>0</v>
      </c>
      <c r="AJ26" s="117" t="e">
        <f>W84</f>
        <v>#DIV/0!</v>
      </c>
      <c r="AK26" s="70" t="e">
        <f t="shared" si="6"/>
        <v>#DIV/0!</v>
      </c>
      <c r="AL26" s="156"/>
      <c r="AM26" s="84"/>
    </row>
    <row r="27" spans="1:39">
      <c r="A27" s="147" t="s">
        <v>54</v>
      </c>
      <c r="B27" s="2"/>
      <c r="C27" s="55" t="s">
        <v>6</v>
      </c>
      <c r="D27" s="49" t="s">
        <v>7</v>
      </c>
      <c r="E27" s="30">
        <v>16</v>
      </c>
      <c r="F27" s="30" t="s">
        <v>10</v>
      </c>
      <c r="G27" s="31">
        <v>43722</v>
      </c>
      <c r="H27" s="167"/>
      <c r="I27" s="166"/>
      <c r="J27" s="2"/>
      <c r="O27" s="82"/>
      <c r="P27" s="131"/>
      <c r="Q27" s="111" t="e">
        <f>H50</f>
        <v>#DIV/0!</v>
      </c>
      <c r="R27" s="64" t="e">
        <f t="shared" si="0"/>
        <v>#DIV/0!</v>
      </c>
      <c r="S27" s="113" t="e">
        <f>I50</f>
        <v>#DIV/0!</v>
      </c>
      <c r="T27" s="64" t="e">
        <f t="shared" si="1"/>
        <v>#DIV/0!</v>
      </c>
      <c r="U27" s="136" t="e">
        <f t="shared" si="5"/>
        <v>#DIV/0!</v>
      </c>
      <c r="V27" s="134"/>
      <c r="W27" s="83"/>
      <c r="X27" s="131"/>
      <c r="Y27" s="111" t="e">
        <f>H50</f>
        <v>#DIV/0!</v>
      </c>
      <c r="Z27" s="65" t="e">
        <f t="shared" si="2"/>
        <v>#DIV/0!</v>
      </c>
      <c r="AA27" s="138" t="e">
        <f t="shared" si="3"/>
        <v>#DIV/0!</v>
      </c>
      <c r="AB27" s="131"/>
      <c r="AC27" s="84"/>
      <c r="AF27" s="82"/>
      <c r="AG27" s="149"/>
      <c r="AH27" s="114" t="e">
        <f>W79</f>
        <v>#DIV/0!</v>
      </c>
      <c r="AI27" s="73">
        <f t="shared" si="4"/>
        <v>0</v>
      </c>
      <c r="AJ27" s="117" t="e">
        <f>W84</f>
        <v>#DIV/0!</v>
      </c>
      <c r="AK27" s="70" t="e">
        <f t="shared" si="6"/>
        <v>#DIV/0!</v>
      </c>
      <c r="AL27" s="156"/>
      <c r="AM27" s="84"/>
    </row>
    <row r="28" spans="1:39">
      <c r="B28" s="2"/>
      <c r="C28" s="55" t="s">
        <v>6</v>
      </c>
      <c r="D28" s="49" t="s">
        <v>7</v>
      </c>
      <c r="E28" s="30">
        <v>17</v>
      </c>
      <c r="F28" s="30" t="s">
        <v>10</v>
      </c>
      <c r="G28" s="31">
        <v>43722</v>
      </c>
      <c r="H28" s="167"/>
      <c r="I28" s="166"/>
      <c r="J28" s="2"/>
      <c r="O28" s="82"/>
      <c r="P28" s="131"/>
      <c r="Q28" s="111" t="e">
        <f>H50</f>
        <v>#DIV/0!</v>
      </c>
      <c r="R28" s="64" t="e">
        <f t="shared" si="0"/>
        <v>#DIV/0!</v>
      </c>
      <c r="S28" s="113" t="e">
        <f>I50</f>
        <v>#DIV/0!</v>
      </c>
      <c r="T28" s="64" t="e">
        <f t="shared" si="1"/>
        <v>#DIV/0!</v>
      </c>
      <c r="U28" s="136" t="e">
        <f t="shared" si="5"/>
        <v>#DIV/0!</v>
      </c>
      <c r="V28" s="134"/>
      <c r="W28" s="83"/>
      <c r="X28" s="131"/>
      <c r="Y28" s="111" t="e">
        <f>H50</f>
        <v>#DIV/0!</v>
      </c>
      <c r="Z28" s="65" t="e">
        <f t="shared" si="2"/>
        <v>#DIV/0!</v>
      </c>
      <c r="AA28" s="138" t="e">
        <f t="shared" si="3"/>
        <v>#DIV/0!</v>
      </c>
      <c r="AB28" s="131"/>
      <c r="AC28" s="84"/>
      <c r="AF28" s="82"/>
      <c r="AG28" s="149"/>
      <c r="AH28" s="114" t="e">
        <f>W79</f>
        <v>#DIV/0!</v>
      </c>
      <c r="AI28" s="73">
        <f t="shared" si="4"/>
        <v>0</v>
      </c>
      <c r="AJ28" s="117" t="e">
        <f>W84</f>
        <v>#DIV/0!</v>
      </c>
      <c r="AK28" s="70" t="e">
        <f t="shared" si="6"/>
        <v>#DIV/0!</v>
      </c>
      <c r="AL28" s="156"/>
      <c r="AM28" s="84"/>
    </row>
    <row r="29" spans="1:39">
      <c r="B29" s="2"/>
      <c r="C29" s="55" t="s">
        <v>6</v>
      </c>
      <c r="D29" s="49" t="s">
        <v>7</v>
      </c>
      <c r="E29" s="30">
        <v>18</v>
      </c>
      <c r="F29" s="30" t="s">
        <v>10</v>
      </c>
      <c r="G29" s="31">
        <v>43722</v>
      </c>
      <c r="H29" s="167"/>
      <c r="I29" s="166"/>
      <c r="J29" s="2"/>
      <c r="O29" s="82"/>
      <c r="P29" s="131"/>
      <c r="Q29" s="111" t="e">
        <f>H50</f>
        <v>#DIV/0!</v>
      </c>
      <c r="R29" s="64" t="e">
        <f t="shared" si="0"/>
        <v>#DIV/0!</v>
      </c>
      <c r="S29" s="113" t="e">
        <f>I50</f>
        <v>#DIV/0!</v>
      </c>
      <c r="T29" s="64" t="e">
        <f t="shared" si="1"/>
        <v>#DIV/0!</v>
      </c>
      <c r="U29" s="135" t="e">
        <f t="shared" si="5"/>
        <v>#DIV/0!</v>
      </c>
      <c r="V29" s="134"/>
      <c r="W29" s="83"/>
      <c r="X29" s="131"/>
      <c r="Y29" s="111" t="e">
        <f>H50</f>
        <v>#DIV/0!</v>
      </c>
      <c r="Z29" s="65" t="e">
        <f t="shared" si="2"/>
        <v>#DIV/0!</v>
      </c>
      <c r="AA29" s="138" t="e">
        <f t="shared" si="3"/>
        <v>#DIV/0!</v>
      </c>
      <c r="AB29" s="131"/>
      <c r="AC29" s="84"/>
      <c r="AF29" s="82"/>
      <c r="AG29" s="149"/>
      <c r="AH29" s="114" t="e">
        <f>W79</f>
        <v>#DIV/0!</v>
      </c>
      <c r="AI29" s="73">
        <f t="shared" si="4"/>
        <v>0</v>
      </c>
      <c r="AJ29" s="117" t="e">
        <f>W84</f>
        <v>#DIV/0!</v>
      </c>
      <c r="AK29" s="70" t="e">
        <f t="shared" si="6"/>
        <v>#DIV/0!</v>
      </c>
      <c r="AL29" s="156"/>
      <c r="AM29" s="84"/>
    </row>
    <row r="30" spans="1:39">
      <c r="B30" s="2"/>
      <c r="C30" s="55" t="s">
        <v>6</v>
      </c>
      <c r="D30" s="49" t="s">
        <v>7</v>
      </c>
      <c r="E30" s="30">
        <v>19</v>
      </c>
      <c r="F30" s="30" t="s">
        <v>10</v>
      </c>
      <c r="G30" s="31">
        <v>43722</v>
      </c>
      <c r="H30" s="167"/>
      <c r="I30" s="166"/>
      <c r="J30" s="2"/>
      <c r="O30" s="82"/>
      <c r="P30" s="131"/>
      <c r="Q30" s="111" t="e">
        <f>H50</f>
        <v>#DIV/0!</v>
      </c>
      <c r="R30" s="64" t="e">
        <f t="shared" si="0"/>
        <v>#DIV/0!</v>
      </c>
      <c r="S30" s="113" t="e">
        <f>I50</f>
        <v>#DIV/0!</v>
      </c>
      <c r="T30" s="64" t="e">
        <f t="shared" si="1"/>
        <v>#DIV/0!</v>
      </c>
      <c r="U30" s="135" t="e">
        <f t="shared" si="5"/>
        <v>#DIV/0!</v>
      </c>
      <c r="V30" s="131"/>
      <c r="W30" s="83"/>
      <c r="X30" s="131"/>
      <c r="Y30" s="111" t="e">
        <f>H50</f>
        <v>#DIV/0!</v>
      </c>
      <c r="Z30" s="65" t="e">
        <f t="shared" si="2"/>
        <v>#DIV/0!</v>
      </c>
      <c r="AA30" s="138" t="e">
        <f t="shared" si="3"/>
        <v>#DIV/0!</v>
      </c>
      <c r="AB30" s="131"/>
      <c r="AC30" s="84"/>
      <c r="AF30" s="82"/>
      <c r="AG30" s="149"/>
      <c r="AH30" s="114" t="e">
        <f>W79</f>
        <v>#DIV/0!</v>
      </c>
      <c r="AI30" s="73">
        <f t="shared" si="4"/>
        <v>0</v>
      </c>
      <c r="AJ30" s="117" t="e">
        <f>W84</f>
        <v>#DIV/0!</v>
      </c>
      <c r="AK30" s="70" t="e">
        <f t="shared" si="6"/>
        <v>#DIV/0!</v>
      </c>
      <c r="AL30" s="156"/>
      <c r="AM30" s="84"/>
    </row>
    <row r="31" spans="1:39">
      <c r="B31" s="2"/>
      <c r="C31" s="55" t="s">
        <v>6</v>
      </c>
      <c r="D31" s="49" t="s">
        <v>7</v>
      </c>
      <c r="E31" s="30">
        <v>20</v>
      </c>
      <c r="F31" s="30" t="s">
        <v>10</v>
      </c>
      <c r="G31" s="31">
        <v>43722</v>
      </c>
      <c r="H31" s="167"/>
      <c r="I31" s="166"/>
      <c r="J31" s="2"/>
      <c r="O31" s="82"/>
      <c r="P31" s="131"/>
      <c r="Q31" s="111" t="e">
        <f>H50</f>
        <v>#DIV/0!</v>
      </c>
      <c r="R31" s="64" t="e">
        <f t="shared" si="0"/>
        <v>#DIV/0!</v>
      </c>
      <c r="S31" s="113" t="e">
        <f>I50</f>
        <v>#DIV/0!</v>
      </c>
      <c r="T31" s="64" t="e">
        <f t="shared" si="1"/>
        <v>#DIV/0!</v>
      </c>
      <c r="U31" s="135" t="e">
        <f t="shared" si="5"/>
        <v>#DIV/0!</v>
      </c>
      <c r="V31" s="131"/>
      <c r="W31" s="83"/>
      <c r="X31" s="131"/>
      <c r="Y31" s="111" t="e">
        <f>H50</f>
        <v>#DIV/0!</v>
      </c>
      <c r="Z31" s="65" t="e">
        <f t="shared" si="2"/>
        <v>#DIV/0!</v>
      </c>
      <c r="AA31" s="138" t="e">
        <f t="shared" si="3"/>
        <v>#DIV/0!</v>
      </c>
      <c r="AB31" s="131"/>
      <c r="AC31" s="84"/>
      <c r="AF31" s="82"/>
      <c r="AG31" s="149"/>
      <c r="AH31" s="114" t="e">
        <f>W79</f>
        <v>#DIV/0!</v>
      </c>
      <c r="AI31" s="73">
        <f t="shared" si="4"/>
        <v>0</v>
      </c>
      <c r="AJ31" s="117" t="e">
        <f>W84</f>
        <v>#DIV/0!</v>
      </c>
      <c r="AK31" s="70" t="e">
        <f t="shared" si="6"/>
        <v>#DIV/0!</v>
      </c>
      <c r="AL31" s="156"/>
      <c r="AM31" s="84"/>
    </row>
    <row r="32" spans="1:39">
      <c r="B32" s="2"/>
      <c r="C32" s="55" t="s">
        <v>6</v>
      </c>
      <c r="D32" s="49" t="s">
        <v>7</v>
      </c>
      <c r="E32" s="30">
        <v>21</v>
      </c>
      <c r="F32" s="30" t="s">
        <v>10</v>
      </c>
      <c r="G32" s="31">
        <v>43722</v>
      </c>
      <c r="H32" s="167"/>
      <c r="I32" s="166"/>
      <c r="J32" s="2"/>
      <c r="O32" s="82"/>
      <c r="P32" s="131"/>
      <c r="Q32" s="111" t="e">
        <f>H50</f>
        <v>#DIV/0!</v>
      </c>
      <c r="R32" s="64" t="e">
        <f t="shared" si="0"/>
        <v>#DIV/0!</v>
      </c>
      <c r="S32" s="113" t="e">
        <f>I50</f>
        <v>#DIV/0!</v>
      </c>
      <c r="T32" s="64" t="e">
        <f t="shared" si="1"/>
        <v>#DIV/0!</v>
      </c>
      <c r="U32" s="135" t="e">
        <f t="shared" si="5"/>
        <v>#DIV/0!</v>
      </c>
      <c r="V32" s="131"/>
      <c r="W32" s="83"/>
      <c r="X32" s="131"/>
      <c r="Y32" s="111" t="e">
        <f>H50</f>
        <v>#DIV/0!</v>
      </c>
      <c r="Z32" s="65" t="e">
        <f t="shared" si="2"/>
        <v>#DIV/0!</v>
      </c>
      <c r="AA32" s="138" t="e">
        <f t="shared" si="3"/>
        <v>#DIV/0!</v>
      </c>
      <c r="AB32" s="131"/>
      <c r="AC32" s="84"/>
      <c r="AF32" s="82"/>
      <c r="AG32" s="149"/>
      <c r="AH32" s="114" t="e">
        <f>W79</f>
        <v>#DIV/0!</v>
      </c>
      <c r="AI32" s="73">
        <f t="shared" si="4"/>
        <v>0</v>
      </c>
      <c r="AJ32" s="117" t="e">
        <f>W84</f>
        <v>#DIV/0!</v>
      </c>
      <c r="AK32" s="70" t="e">
        <f t="shared" si="6"/>
        <v>#DIV/0!</v>
      </c>
      <c r="AL32" s="156"/>
      <c r="AM32" s="84"/>
    </row>
    <row r="33" spans="1:39">
      <c r="B33" s="2"/>
      <c r="C33" s="55" t="s">
        <v>6</v>
      </c>
      <c r="D33" s="49" t="s">
        <v>7</v>
      </c>
      <c r="E33" s="30">
        <v>22</v>
      </c>
      <c r="F33" s="30" t="s">
        <v>10</v>
      </c>
      <c r="G33" s="31">
        <v>43722</v>
      </c>
      <c r="H33" s="167"/>
      <c r="I33" s="166"/>
      <c r="J33" s="2"/>
      <c r="O33" s="82"/>
      <c r="P33" s="131"/>
      <c r="Q33" s="111" t="e">
        <f>H50</f>
        <v>#DIV/0!</v>
      </c>
      <c r="R33" s="64" t="e">
        <f t="shared" si="0"/>
        <v>#DIV/0!</v>
      </c>
      <c r="S33" s="113" t="e">
        <f>I50</f>
        <v>#DIV/0!</v>
      </c>
      <c r="T33" s="64" t="e">
        <f t="shared" si="1"/>
        <v>#DIV/0!</v>
      </c>
      <c r="U33" s="135" t="e">
        <f t="shared" si="5"/>
        <v>#DIV/0!</v>
      </c>
      <c r="V33" s="131"/>
      <c r="W33" s="83"/>
      <c r="X33" s="131"/>
      <c r="Y33" s="111" t="e">
        <f>H50</f>
        <v>#DIV/0!</v>
      </c>
      <c r="Z33" s="65" t="e">
        <f t="shared" si="2"/>
        <v>#DIV/0!</v>
      </c>
      <c r="AA33" s="138" t="e">
        <f t="shared" si="3"/>
        <v>#DIV/0!</v>
      </c>
      <c r="AB33" s="131"/>
      <c r="AC33" s="84"/>
      <c r="AF33" s="82"/>
      <c r="AG33" s="149"/>
      <c r="AH33" s="114" t="e">
        <f>W79</f>
        <v>#DIV/0!</v>
      </c>
      <c r="AI33" s="73">
        <f t="shared" si="4"/>
        <v>0</v>
      </c>
      <c r="AJ33" s="117" t="e">
        <f>W84</f>
        <v>#DIV/0!</v>
      </c>
      <c r="AK33" s="70" t="e">
        <f t="shared" si="6"/>
        <v>#DIV/0!</v>
      </c>
      <c r="AL33" s="156"/>
      <c r="AM33" s="84"/>
    </row>
    <row r="34" spans="1:39">
      <c r="B34" s="2"/>
      <c r="C34" s="55" t="s">
        <v>6</v>
      </c>
      <c r="D34" s="49" t="s">
        <v>7</v>
      </c>
      <c r="E34" s="30">
        <v>23</v>
      </c>
      <c r="F34" s="30" t="s">
        <v>10</v>
      </c>
      <c r="G34" s="31">
        <v>43722</v>
      </c>
      <c r="H34" s="167"/>
      <c r="I34" s="166"/>
      <c r="J34" s="2"/>
      <c r="O34" s="82"/>
      <c r="P34" s="131"/>
      <c r="Q34" s="111" t="e">
        <f>H50</f>
        <v>#DIV/0!</v>
      </c>
      <c r="R34" s="64" t="e">
        <f t="shared" si="0"/>
        <v>#DIV/0!</v>
      </c>
      <c r="S34" s="113" t="e">
        <f>I50</f>
        <v>#DIV/0!</v>
      </c>
      <c r="T34" s="64" t="e">
        <f t="shared" si="1"/>
        <v>#DIV/0!</v>
      </c>
      <c r="U34" s="135" t="e">
        <f t="shared" si="5"/>
        <v>#DIV/0!</v>
      </c>
      <c r="V34" s="131"/>
      <c r="W34" s="83"/>
      <c r="X34" s="131"/>
      <c r="Y34" s="111" t="e">
        <f>H50</f>
        <v>#DIV/0!</v>
      </c>
      <c r="Z34" s="65" t="e">
        <f t="shared" si="2"/>
        <v>#DIV/0!</v>
      </c>
      <c r="AA34" s="138" t="e">
        <f t="shared" si="3"/>
        <v>#DIV/0!</v>
      </c>
      <c r="AB34" s="131"/>
      <c r="AC34" s="84"/>
      <c r="AF34" s="82"/>
      <c r="AG34" s="149"/>
      <c r="AH34" s="114" t="e">
        <f>W79</f>
        <v>#DIV/0!</v>
      </c>
      <c r="AI34" s="73">
        <f t="shared" si="4"/>
        <v>0</v>
      </c>
      <c r="AJ34" s="117" t="e">
        <f>W84</f>
        <v>#DIV/0!</v>
      </c>
      <c r="AK34" s="70" t="e">
        <f t="shared" si="6"/>
        <v>#DIV/0!</v>
      </c>
      <c r="AL34" s="156"/>
      <c r="AM34" s="84"/>
    </row>
    <row r="35" spans="1:39">
      <c r="B35" s="2"/>
      <c r="C35" s="55" t="s">
        <v>6</v>
      </c>
      <c r="D35" s="49" t="s">
        <v>7</v>
      </c>
      <c r="E35" s="30">
        <v>24</v>
      </c>
      <c r="F35" s="30" t="s">
        <v>10</v>
      </c>
      <c r="G35" s="31">
        <v>43722</v>
      </c>
      <c r="H35" s="167"/>
      <c r="I35" s="166"/>
      <c r="J35" s="2"/>
      <c r="O35" s="82"/>
      <c r="P35" s="131"/>
      <c r="Q35" s="111" t="e">
        <f>H50</f>
        <v>#DIV/0!</v>
      </c>
      <c r="R35" s="64" t="e">
        <f t="shared" si="0"/>
        <v>#DIV/0!</v>
      </c>
      <c r="S35" s="113" t="e">
        <f>I50</f>
        <v>#DIV/0!</v>
      </c>
      <c r="T35" s="64" t="e">
        <f t="shared" si="1"/>
        <v>#DIV/0!</v>
      </c>
      <c r="U35" s="135" t="e">
        <f t="shared" si="5"/>
        <v>#DIV/0!</v>
      </c>
      <c r="V35" s="131"/>
      <c r="W35" s="83"/>
      <c r="X35" s="131"/>
      <c r="Y35" s="111" t="e">
        <f>H50</f>
        <v>#DIV/0!</v>
      </c>
      <c r="Z35" s="65" t="e">
        <f t="shared" si="2"/>
        <v>#DIV/0!</v>
      </c>
      <c r="AA35" s="138" t="e">
        <f t="shared" si="3"/>
        <v>#DIV/0!</v>
      </c>
      <c r="AB35" s="131"/>
      <c r="AC35" s="84"/>
      <c r="AF35" s="82"/>
      <c r="AG35" s="149"/>
      <c r="AH35" s="114" t="e">
        <f>W79</f>
        <v>#DIV/0!</v>
      </c>
      <c r="AI35" s="73">
        <f t="shared" si="4"/>
        <v>0</v>
      </c>
      <c r="AJ35" s="117" t="e">
        <f>W84</f>
        <v>#DIV/0!</v>
      </c>
      <c r="AK35" s="70" t="e">
        <f t="shared" si="6"/>
        <v>#DIV/0!</v>
      </c>
      <c r="AL35" s="156"/>
      <c r="AM35" s="84"/>
    </row>
    <row r="36" spans="1:39">
      <c r="B36" s="2"/>
      <c r="C36" s="55" t="s">
        <v>6</v>
      </c>
      <c r="D36" s="49" t="s">
        <v>7</v>
      </c>
      <c r="E36" s="30">
        <v>25</v>
      </c>
      <c r="F36" s="30" t="s">
        <v>10</v>
      </c>
      <c r="G36" s="31">
        <v>43722</v>
      </c>
      <c r="H36" s="167"/>
      <c r="I36" s="166"/>
      <c r="J36" s="2"/>
      <c r="O36" s="82"/>
      <c r="P36" s="131"/>
      <c r="Q36" s="111" t="e">
        <f>H50</f>
        <v>#DIV/0!</v>
      </c>
      <c r="R36" s="64" t="e">
        <f t="shared" si="0"/>
        <v>#DIV/0!</v>
      </c>
      <c r="S36" s="113" t="e">
        <f>I50</f>
        <v>#DIV/0!</v>
      </c>
      <c r="T36" s="64" t="e">
        <f t="shared" si="1"/>
        <v>#DIV/0!</v>
      </c>
      <c r="U36" s="135" t="e">
        <f t="shared" si="5"/>
        <v>#DIV/0!</v>
      </c>
      <c r="V36" s="131"/>
      <c r="W36" s="83"/>
      <c r="X36" s="131"/>
      <c r="Y36" s="111" t="e">
        <f>H50</f>
        <v>#DIV/0!</v>
      </c>
      <c r="Z36" s="65" t="e">
        <f t="shared" si="2"/>
        <v>#DIV/0!</v>
      </c>
      <c r="AA36" s="138" t="e">
        <f t="shared" si="3"/>
        <v>#DIV/0!</v>
      </c>
      <c r="AB36" s="131"/>
      <c r="AC36" s="84"/>
      <c r="AF36" s="82"/>
      <c r="AG36" s="149"/>
      <c r="AH36" s="114" t="e">
        <f>W79</f>
        <v>#DIV/0!</v>
      </c>
      <c r="AI36" s="73">
        <f t="shared" si="4"/>
        <v>0</v>
      </c>
      <c r="AJ36" s="117" t="e">
        <f>W84</f>
        <v>#DIV/0!</v>
      </c>
      <c r="AK36" s="70" t="e">
        <f t="shared" si="6"/>
        <v>#DIV/0!</v>
      </c>
      <c r="AL36" s="156"/>
      <c r="AM36" s="84"/>
    </row>
    <row r="37" spans="1:39">
      <c r="B37" s="2"/>
      <c r="C37" s="55" t="s">
        <v>6</v>
      </c>
      <c r="D37" s="49" t="s">
        <v>7</v>
      </c>
      <c r="E37" s="30">
        <v>26</v>
      </c>
      <c r="F37" s="30" t="s">
        <v>10</v>
      </c>
      <c r="G37" s="31">
        <v>43743</v>
      </c>
      <c r="H37" s="167"/>
      <c r="I37" s="166"/>
      <c r="J37" s="2"/>
      <c r="O37" s="82"/>
      <c r="P37" s="131"/>
      <c r="Q37" s="111" t="e">
        <f>H50</f>
        <v>#DIV/0!</v>
      </c>
      <c r="R37" s="64" t="e">
        <f t="shared" si="0"/>
        <v>#DIV/0!</v>
      </c>
      <c r="S37" s="113" t="e">
        <f>I50</f>
        <v>#DIV/0!</v>
      </c>
      <c r="T37" s="64" t="e">
        <f t="shared" si="1"/>
        <v>#DIV/0!</v>
      </c>
      <c r="U37" s="135" t="e">
        <f t="shared" si="5"/>
        <v>#DIV/0!</v>
      </c>
      <c r="V37" s="131"/>
      <c r="W37" s="83"/>
      <c r="X37" s="131"/>
      <c r="Y37" s="111" t="e">
        <f>H50</f>
        <v>#DIV/0!</v>
      </c>
      <c r="Z37" s="65" t="e">
        <f t="shared" si="2"/>
        <v>#DIV/0!</v>
      </c>
      <c r="AA37" s="138" t="e">
        <f t="shared" si="3"/>
        <v>#DIV/0!</v>
      </c>
      <c r="AB37" s="131"/>
      <c r="AC37" s="84"/>
      <c r="AF37" s="82"/>
      <c r="AG37" s="149"/>
      <c r="AH37" s="114" t="e">
        <f>W79</f>
        <v>#DIV/0!</v>
      </c>
      <c r="AI37" s="73">
        <f t="shared" si="4"/>
        <v>0</v>
      </c>
      <c r="AJ37" s="117" t="e">
        <f>W84</f>
        <v>#DIV/0!</v>
      </c>
      <c r="AK37" s="70" t="e">
        <f t="shared" si="6"/>
        <v>#DIV/0!</v>
      </c>
      <c r="AL37" s="156"/>
      <c r="AM37" s="84"/>
    </row>
    <row r="38" spans="1:39">
      <c r="B38" s="2"/>
      <c r="C38" s="55" t="s">
        <v>6</v>
      </c>
      <c r="D38" s="49" t="s">
        <v>7</v>
      </c>
      <c r="E38" s="30">
        <v>27</v>
      </c>
      <c r="F38" s="30" t="s">
        <v>10</v>
      </c>
      <c r="G38" s="31">
        <v>43743</v>
      </c>
      <c r="H38" s="167"/>
      <c r="I38" s="166"/>
      <c r="J38" s="44"/>
      <c r="K38" s="28"/>
      <c r="L38" s="28"/>
      <c r="M38" s="28"/>
      <c r="N38" s="28"/>
      <c r="O38" s="82"/>
      <c r="P38" s="131"/>
      <c r="Q38" s="111" t="e">
        <f>H50</f>
        <v>#DIV/0!</v>
      </c>
      <c r="R38" s="64" t="e">
        <f t="shared" si="0"/>
        <v>#DIV/0!</v>
      </c>
      <c r="S38" s="113" t="e">
        <f>I50</f>
        <v>#DIV/0!</v>
      </c>
      <c r="T38" s="64" t="e">
        <f t="shared" si="1"/>
        <v>#DIV/0!</v>
      </c>
      <c r="U38" s="135" t="e">
        <f t="shared" si="5"/>
        <v>#DIV/0!</v>
      </c>
      <c r="V38" s="131"/>
      <c r="W38" s="83"/>
      <c r="X38" s="131"/>
      <c r="Y38" s="111" t="e">
        <f>H50</f>
        <v>#DIV/0!</v>
      </c>
      <c r="Z38" s="65" t="e">
        <f t="shared" si="2"/>
        <v>#DIV/0!</v>
      </c>
      <c r="AA38" s="138" t="e">
        <f t="shared" si="3"/>
        <v>#DIV/0!</v>
      </c>
      <c r="AB38" s="131"/>
      <c r="AC38" s="84"/>
      <c r="AF38" s="82"/>
      <c r="AG38" s="149"/>
      <c r="AH38" s="114" t="e">
        <f>W79</f>
        <v>#DIV/0!</v>
      </c>
      <c r="AI38" s="73">
        <f t="shared" si="4"/>
        <v>0</v>
      </c>
      <c r="AJ38" s="117" t="e">
        <f>W84</f>
        <v>#DIV/0!</v>
      </c>
      <c r="AK38" s="70" t="e">
        <f t="shared" si="6"/>
        <v>#DIV/0!</v>
      </c>
      <c r="AL38" s="156"/>
      <c r="AM38" s="84"/>
    </row>
    <row r="39" spans="1:39">
      <c r="B39" s="2"/>
      <c r="C39" s="55" t="s">
        <v>6</v>
      </c>
      <c r="D39" s="49" t="s">
        <v>7</v>
      </c>
      <c r="E39" s="30">
        <v>28</v>
      </c>
      <c r="F39" s="30" t="s">
        <v>10</v>
      </c>
      <c r="G39" s="31">
        <v>43750</v>
      </c>
      <c r="H39" s="167"/>
      <c r="I39" s="166"/>
      <c r="J39" s="44"/>
      <c r="K39" s="28"/>
      <c r="L39" s="28"/>
      <c r="M39" s="28"/>
      <c r="N39" s="28"/>
      <c r="O39" s="82"/>
      <c r="P39" s="131"/>
      <c r="Q39" s="111" t="e">
        <f>H50</f>
        <v>#DIV/0!</v>
      </c>
      <c r="R39" s="64" t="e">
        <f t="shared" si="0"/>
        <v>#DIV/0!</v>
      </c>
      <c r="S39" s="113" t="e">
        <f>I50</f>
        <v>#DIV/0!</v>
      </c>
      <c r="T39" s="64" t="e">
        <f t="shared" si="1"/>
        <v>#DIV/0!</v>
      </c>
      <c r="U39" s="135" t="e">
        <f t="shared" si="5"/>
        <v>#DIV/0!</v>
      </c>
      <c r="V39" s="131"/>
      <c r="W39" s="83"/>
      <c r="X39" s="131"/>
      <c r="Y39" s="111" t="e">
        <f>H50</f>
        <v>#DIV/0!</v>
      </c>
      <c r="Z39" s="65" t="e">
        <f t="shared" si="2"/>
        <v>#DIV/0!</v>
      </c>
      <c r="AA39" s="138" t="e">
        <f t="shared" si="3"/>
        <v>#DIV/0!</v>
      </c>
      <c r="AB39" s="131"/>
      <c r="AC39" s="84"/>
      <c r="AF39" s="82"/>
      <c r="AG39" s="149"/>
      <c r="AH39" s="114" t="e">
        <f>W79</f>
        <v>#DIV/0!</v>
      </c>
      <c r="AI39" s="73">
        <f t="shared" si="4"/>
        <v>0</v>
      </c>
      <c r="AJ39" s="117" t="e">
        <f>W84</f>
        <v>#DIV/0!</v>
      </c>
      <c r="AK39" s="70" t="e">
        <f t="shared" si="6"/>
        <v>#DIV/0!</v>
      </c>
      <c r="AL39" s="156"/>
      <c r="AM39" s="84"/>
    </row>
    <row r="40" spans="1:39">
      <c r="B40" s="2"/>
      <c r="C40" s="55" t="s">
        <v>6</v>
      </c>
      <c r="D40" s="49" t="s">
        <v>7</v>
      </c>
      <c r="E40" s="30">
        <v>29</v>
      </c>
      <c r="F40" s="30" t="s">
        <v>10</v>
      </c>
      <c r="G40" s="31">
        <v>43750</v>
      </c>
      <c r="H40" s="167"/>
      <c r="I40" s="166"/>
      <c r="J40" s="44"/>
      <c r="K40" s="28"/>
      <c r="L40" s="28"/>
      <c r="M40" s="28"/>
      <c r="N40" s="28"/>
      <c r="O40" s="82"/>
      <c r="P40" s="131"/>
      <c r="Q40" s="111" t="e">
        <f>H50</f>
        <v>#DIV/0!</v>
      </c>
      <c r="R40" s="64" t="e">
        <f t="shared" si="0"/>
        <v>#DIV/0!</v>
      </c>
      <c r="S40" s="113" t="e">
        <f>I50</f>
        <v>#DIV/0!</v>
      </c>
      <c r="T40" s="64" t="e">
        <f t="shared" si="1"/>
        <v>#DIV/0!</v>
      </c>
      <c r="U40" s="135" t="e">
        <f t="shared" si="5"/>
        <v>#DIV/0!</v>
      </c>
      <c r="V40" s="131"/>
      <c r="W40" s="83"/>
      <c r="X40" s="131"/>
      <c r="Y40" s="111" t="e">
        <f>H50</f>
        <v>#DIV/0!</v>
      </c>
      <c r="Z40" s="65" t="e">
        <f t="shared" si="2"/>
        <v>#DIV/0!</v>
      </c>
      <c r="AA40" s="138" t="e">
        <f t="shared" si="3"/>
        <v>#DIV/0!</v>
      </c>
      <c r="AB40" s="131"/>
      <c r="AC40" s="84"/>
      <c r="AF40" s="82"/>
      <c r="AG40" s="149"/>
      <c r="AH40" s="114" t="e">
        <f>W79</f>
        <v>#DIV/0!</v>
      </c>
      <c r="AI40" s="73">
        <f t="shared" si="4"/>
        <v>0</v>
      </c>
      <c r="AJ40" s="117" t="e">
        <f>W84</f>
        <v>#DIV/0!</v>
      </c>
      <c r="AK40" s="70" t="e">
        <f t="shared" si="6"/>
        <v>#DIV/0!</v>
      </c>
      <c r="AL40" s="156"/>
      <c r="AM40" s="84"/>
    </row>
    <row r="41" spans="1:39">
      <c r="B41" s="2"/>
      <c r="C41" s="55" t="s">
        <v>6</v>
      </c>
      <c r="D41" s="49" t="s">
        <v>7</v>
      </c>
      <c r="E41" s="30">
        <v>30</v>
      </c>
      <c r="F41" s="30" t="s">
        <v>10</v>
      </c>
      <c r="G41" s="31">
        <v>43750</v>
      </c>
      <c r="H41" s="167"/>
      <c r="I41" s="166"/>
      <c r="J41" s="44"/>
      <c r="K41" s="28"/>
      <c r="L41" s="28"/>
      <c r="M41" s="28"/>
      <c r="N41" s="28"/>
      <c r="O41" s="82"/>
      <c r="P41" s="131"/>
      <c r="Q41" s="111" t="e">
        <f>H50</f>
        <v>#DIV/0!</v>
      </c>
      <c r="R41" s="64" t="e">
        <f t="shared" si="0"/>
        <v>#DIV/0!</v>
      </c>
      <c r="S41" s="113" t="e">
        <f>I50</f>
        <v>#DIV/0!</v>
      </c>
      <c r="T41" s="64" t="e">
        <f t="shared" si="1"/>
        <v>#DIV/0!</v>
      </c>
      <c r="U41" s="135" t="e">
        <f t="shared" si="5"/>
        <v>#DIV/0!</v>
      </c>
      <c r="V41" s="131"/>
      <c r="W41" s="83"/>
      <c r="X41" s="131"/>
      <c r="Y41" s="111" t="e">
        <f>H50</f>
        <v>#DIV/0!</v>
      </c>
      <c r="Z41" s="65" t="e">
        <f t="shared" si="2"/>
        <v>#DIV/0!</v>
      </c>
      <c r="AA41" s="138" t="e">
        <f t="shared" si="3"/>
        <v>#DIV/0!</v>
      </c>
      <c r="AB41" s="131"/>
      <c r="AC41" s="84"/>
      <c r="AF41" s="82"/>
      <c r="AG41" s="149"/>
      <c r="AH41" s="114" t="e">
        <f>W79</f>
        <v>#DIV/0!</v>
      </c>
      <c r="AI41" s="73">
        <f t="shared" si="4"/>
        <v>0</v>
      </c>
      <c r="AJ41" s="117" t="e">
        <f>W84</f>
        <v>#DIV/0!</v>
      </c>
      <c r="AK41" s="70" t="e">
        <f t="shared" si="6"/>
        <v>#DIV/0!</v>
      </c>
      <c r="AL41" s="156"/>
      <c r="AM41" s="84"/>
    </row>
    <row r="42" spans="1:39">
      <c r="B42" s="2"/>
      <c r="C42" s="55" t="s">
        <v>6</v>
      </c>
      <c r="D42" s="49" t="s">
        <v>7</v>
      </c>
      <c r="E42" s="30">
        <v>31</v>
      </c>
      <c r="F42" s="30" t="s">
        <v>10</v>
      </c>
      <c r="G42" s="31">
        <v>43750</v>
      </c>
      <c r="H42" s="167"/>
      <c r="I42" s="166"/>
      <c r="J42" s="44"/>
      <c r="K42" s="28"/>
      <c r="L42" s="28"/>
      <c r="M42" s="28"/>
      <c r="N42" s="28"/>
      <c r="O42" s="82"/>
      <c r="P42" s="131"/>
      <c r="Q42" s="111" t="e">
        <f>H50</f>
        <v>#DIV/0!</v>
      </c>
      <c r="R42" s="64" t="e">
        <f t="shared" si="0"/>
        <v>#DIV/0!</v>
      </c>
      <c r="S42" s="113" t="e">
        <f>I50</f>
        <v>#DIV/0!</v>
      </c>
      <c r="T42" s="64" t="e">
        <f t="shared" si="1"/>
        <v>#DIV/0!</v>
      </c>
      <c r="U42" s="135" t="e">
        <f t="shared" si="5"/>
        <v>#DIV/0!</v>
      </c>
      <c r="V42" s="131"/>
      <c r="W42" s="83"/>
      <c r="X42" s="131"/>
      <c r="Y42" s="111" t="e">
        <f>H50</f>
        <v>#DIV/0!</v>
      </c>
      <c r="Z42" s="65" t="e">
        <f t="shared" si="2"/>
        <v>#DIV/0!</v>
      </c>
      <c r="AA42" s="138" t="e">
        <f t="shared" si="3"/>
        <v>#DIV/0!</v>
      </c>
      <c r="AB42" s="131"/>
      <c r="AC42" s="84"/>
      <c r="AF42" s="82"/>
      <c r="AG42" s="149"/>
      <c r="AH42" s="114" t="e">
        <f>W79</f>
        <v>#DIV/0!</v>
      </c>
      <c r="AI42" s="73">
        <f t="shared" si="4"/>
        <v>0</v>
      </c>
      <c r="AJ42" s="117" t="e">
        <f>W84</f>
        <v>#DIV/0!</v>
      </c>
      <c r="AK42" s="70" t="e">
        <f t="shared" si="6"/>
        <v>#DIV/0!</v>
      </c>
      <c r="AL42" s="156"/>
      <c r="AM42" s="84"/>
    </row>
    <row r="43" spans="1:39">
      <c r="B43" s="2"/>
      <c r="C43" s="55" t="s">
        <v>6</v>
      </c>
      <c r="D43" s="49" t="s">
        <v>7</v>
      </c>
      <c r="E43" s="30">
        <v>32</v>
      </c>
      <c r="F43" s="30" t="s">
        <v>10</v>
      </c>
      <c r="G43" s="31">
        <v>43750</v>
      </c>
      <c r="H43" s="167"/>
      <c r="I43" s="166"/>
      <c r="J43" s="44"/>
      <c r="K43" s="28"/>
      <c r="L43" s="28"/>
      <c r="M43" s="28"/>
      <c r="N43" s="28"/>
      <c r="O43" s="82"/>
      <c r="P43" s="131"/>
      <c r="Q43" s="111" t="e">
        <f>H50</f>
        <v>#DIV/0!</v>
      </c>
      <c r="R43" s="64" t="e">
        <f t="shared" si="0"/>
        <v>#DIV/0!</v>
      </c>
      <c r="S43" s="113" t="e">
        <f>I50</f>
        <v>#DIV/0!</v>
      </c>
      <c r="T43" s="64" t="e">
        <f t="shared" si="1"/>
        <v>#DIV/0!</v>
      </c>
      <c r="U43" s="135" t="e">
        <f t="shared" si="5"/>
        <v>#DIV/0!</v>
      </c>
      <c r="V43" s="131"/>
      <c r="W43" s="83"/>
      <c r="X43" s="131"/>
      <c r="Y43" s="111" t="e">
        <f>H50</f>
        <v>#DIV/0!</v>
      </c>
      <c r="Z43" s="65" t="e">
        <f t="shared" si="2"/>
        <v>#DIV/0!</v>
      </c>
      <c r="AA43" s="138" t="e">
        <f t="shared" si="3"/>
        <v>#DIV/0!</v>
      </c>
      <c r="AB43" s="131"/>
      <c r="AC43" s="84"/>
      <c r="AF43" s="82"/>
      <c r="AG43" s="149"/>
      <c r="AH43" s="114" t="e">
        <f>W79</f>
        <v>#DIV/0!</v>
      </c>
      <c r="AI43" s="73">
        <f t="shared" si="4"/>
        <v>0</v>
      </c>
      <c r="AJ43" s="117" t="e">
        <f>W84</f>
        <v>#DIV/0!</v>
      </c>
      <c r="AK43" s="70" t="e">
        <f t="shared" si="6"/>
        <v>#DIV/0!</v>
      </c>
      <c r="AL43" s="156"/>
      <c r="AM43" s="84"/>
    </row>
    <row r="44" spans="1:39">
      <c r="A44" s="28"/>
      <c r="B44" s="44"/>
      <c r="C44" s="55" t="s">
        <v>6</v>
      </c>
      <c r="D44" s="49" t="s">
        <v>7</v>
      </c>
      <c r="E44" s="30">
        <v>33</v>
      </c>
      <c r="F44" s="30" t="s">
        <v>10</v>
      </c>
      <c r="G44" s="31">
        <v>43750</v>
      </c>
      <c r="H44" s="167"/>
      <c r="I44" s="166"/>
      <c r="J44" s="44"/>
      <c r="K44" s="28"/>
      <c r="L44" s="28"/>
      <c r="M44" s="28"/>
      <c r="N44" s="28"/>
      <c r="O44" s="82"/>
      <c r="P44" s="131"/>
      <c r="Q44" s="111" t="e">
        <f>H50</f>
        <v>#DIV/0!</v>
      </c>
      <c r="R44" s="64" t="e">
        <f t="shared" si="0"/>
        <v>#DIV/0!</v>
      </c>
      <c r="S44" s="113" t="e">
        <f>I50</f>
        <v>#DIV/0!</v>
      </c>
      <c r="T44" s="64" t="e">
        <f t="shared" si="1"/>
        <v>#DIV/0!</v>
      </c>
      <c r="U44" s="135" t="e">
        <f t="shared" si="5"/>
        <v>#DIV/0!</v>
      </c>
      <c r="V44" s="131"/>
      <c r="W44" s="83"/>
      <c r="X44" s="131"/>
      <c r="Y44" s="111" t="e">
        <f>H50</f>
        <v>#DIV/0!</v>
      </c>
      <c r="Z44" s="65" t="e">
        <f t="shared" si="2"/>
        <v>#DIV/0!</v>
      </c>
      <c r="AA44" s="138" t="e">
        <f t="shared" si="3"/>
        <v>#DIV/0!</v>
      </c>
      <c r="AB44" s="131"/>
      <c r="AC44" s="84"/>
      <c r="AF44" s="82"/>
      <c r="AG44" s="149"/>
      <c r="AH44" s="114" t="e">
        <f>W79</f>
        <v>#DIV/0!</v>
      </c>
      <c r="AI44" s="73">
        <f t="shared" si="4"/>
        <v>0</v>
      </c>
      <c r="AJ44" s="117" t="e">
        <f>W84</f>
        <v>#DIV/0!</v>
      </c>
      <c r="AK44" s="70" t="e">
        <f t="shared" si="6"/>
        <v>#DIV/0!</v>
      </c>
      <c r="AL44" s="156"/>
      <c r="AM44" s="84"/>
    </row>
    <row r="45" spans="1:39">
      <c r="A45" s="28"/>
      <c r="B45" s="44"/>
      <c r="C45" s="55" t="s">
        <v>6</v>
      </c>
      <c r="D45" s="49" t="s">
        <v>7</v>
      </c>
      <c r="E45" s="30">
        <v>34</v>
      </c>
      <c r="F45" s="30" t="s">
        <v>8</v>
      </c>
      <c r="G45" s="48">
        <v>43762</v>
      </c>
      <c r="H45" s="168"/>
      <c r="I45" s="166"/>
      <c r="J45" s="44"/>
      <c r="K45" s="28"/>
      <c r="L45" s="28"/>
      <c r="M45" s="28"/>
      <c r="N45" s="28"/>
      <c r="O45" s="82"/>
      <c r="P45" s="131"/>
      <c r="Q45" s="111" t="e">
        <f>H50</f>
        <v>#DIV/0!</v>
      </c>
      <c r="R45" s="64" t="e">
        <f t="shared" si="0"/>
        <v>#DIV/0!</v>
      </c>
      <c r="S45" s="113" t="e">
        <f>I50</f>
        <v>#DIV/0!</v>
      </c>
      <c r="T45" s="64" t="e">
        <f t="shared" si="1"/>
        <v>#DIV/0!</v>
      </c>
      <c r="U45" s="135" t="e">
        <f t="shared" si="5"/>
        <v>#DIV/0!</v>
      </c>
      <c r="V45" s="131"/>
      <c r="W45" s="83"/>
      <c r="X45" s="131"/>
      <c r="Y45" s="111" t="e">
        <f>H50</f>
        <v>#DIV/0!</v>
      </c>
      <c r="Z45" s="65" t="e">
        <f t="shared" si="2"/>
        <v>#DIV/0!</v>
      </c>
      <c r="AA45" s="138" t="e">
        <f t="shared" si="3"/>
        <v>#DIV/0!</v>
      </c>
      <c r="AB45" s="131"/>
      <c r="AC45" s="84"/>
      <c r="AF45" s="82"/>
      <c r="AG45" s="149"/>
      <c r="AH45" s="114" t="e">
        <f>W79</f>
        <v>#DIV/0!</v>
      </c>
      <c r="AI45" s="73">
        <f t="shared" si="4"/>
        <v>0</v>
      </c>
      <c r="AJ45" s="117" t="e">
        <f>W84</f>
        <v>#DIV/0!</v>
      </c>
      <c r="AK45" s="70" t="e">
        <f t="shared" si="6"/>
        <v>#DIV/0!</v>
      </c>
      <c r="AL45" s="156"/>
      <c r="AM45" s="84"/>
    </row>
    <row r="46" spans="1:39" ht="15" thickBot="1">
      <c r="A46" s="28"/>
      <c r="B46" s="44"/>
      <c r="C46" s="56" t="s">
        <v>6</v>
      </c>
      <c r="D46" s="57" t="s">
        <v>7</v>
      </c>
      <c r="E46" s="58">
        <v>35</v>
      </c>
      <c r="F46" s="58" t="s">
        <v>10</v>
      </c>
      <c r="G46" s="59">
        <v>43764</v>
      </c>
      <c r="H46" s="169"/>
      <c r="I46" s="170"/>
      <c r="J46" s="44"/>
      <c r="K46" s="28"/>
      <c r="L46" s="28"/>
      <c r="M46" s="28"/>
      <c r="N46" s="28"/>
      <c r="O46" s="82"/>
      <c r="P46" s="131"/>
      <c r="Q46" s="111" t="e">
        <f>H50</f>
        <v>#DIV/0!</v>
      </c>
      <c r="R46" s="64" t="e">
        <f t="shared" si="0"/>
        <v>#DIV/0!</v>
      </c>
      <c r="S46" s="113" t="e">
        <f>I50</f>
        <v>#DIV/0!</v>
      </c>
      <c r="T46" s="64" t="e">
        <f t="shared" si="1"/>
        <v>#DIV/0!</v>
      </c>
      <c r="U46" s="135" t="e">
        <f t="shared" si="5"/>
        <v>#DIV/0!</v>
      </c>
      <c r="V46" s="131"/>
      <c r="W46" s="83"/>
      <c r="X46" s="131"/>
      <c r="Y46" s="111" t="e">
        <f>H50</f>
        <v>#DIV/0!</v>
      </c>
      <c r="Z46" s="65" t="e">
        <f t="shared" si="2"/>
        <v>#DIV/0!</v>
      </c>
      <c r="AA46" s="138" t="e">
        <f t="shared" si="3"/>
        <v>#DIV/0!</v>
      </c>
      <c r="AB46" s="131"/>
      <c r="AC46" s="84"/>
      <c r="AF46" s="82"/>
      <c r="AG46" s="149"/>
      <c r="AH46" s="115" t="e">
        <f>W79</f>
        <v>#DIV/0!</v>
      </c>
      <c r="AI46" s="75">
        <f t="shared" si="4"/>
        <v>0</v>
      </c>
      <c r="AJ46" s="119" t="e">
        <f>W84</f>
        <v>#DIV/0!</v>
      </c>
      <c r="AK46" s="70" t="e">
        <f t="shared" si="6"/>
        <v>#DIV/0!</v>
      </c>
      <c r="AL46" s="156"/>
      <c r="AM46" s="84"/>
    </row>
    <row r="47" spans="1:39" ht="18.600000000000001" customHeight="1">
      <c r="A47" s="28"/>
      <c r="B47" s="44"/>
      <c r="C47" s="45"/>
      <c r="D47" s="45"/>
      <c r="E47" s="45"/>
      <c r="F47" s="46"/>
      <c r="G47" s="47"/>
      <c r="H47" s="45"/>
      <c r="I47" s="44"/>
      <c r="J47" s="44"/>
      <c r="K47" s="28"/>
      <c r="L47" s="28"/>
      <c r="M47" s="28"/>
      <c r="O47" s="82"/>
      <c r="P47" s="131"/>
      <c r="Q47" s="131"/>
      <c r="R47" s="131"/>
      <c r="S47" s="131"/>
      <c r="T47" s="131"/>
      <c r="U47" s="131"/>
      <c r="V47" s="131"/>
      <c r="W47" s="83"/>
      <c r="X47" s="131"/>
      <c r="Y47" s="131"/>
      <c r="Z47" s="131"/>
      <c r="AA47" s="131"/>
      <c r="AB47" s="131"/>
      <c r="AC47" s="84"/>
      <c r="AF47" s="82"/>
      <c r="AG47" s="149"/>
      <c r="AH47" s="149"/>
      <c r="AI47" s="149"/>
      <c r="AJ47" s="149"/>
      <c r="AK47" s="149"/>
      <c r="AL47" s="149"/>
      <c r="AM47" s="84"/>
    </row>
    <row r="48" spans="1:39" s="43" customFormat="1" ht="18.600000000000001" customHeight="1">
      <c r="A48" s="28"/>
      <c r="B48" s="28"/>
      <c r="C48" s="128"/>
      <c r="D48" s="128"/>
      <c r="E48" s="128"/>
      <c r="F48" s="129"/>
      <c r="G48" s="130"/>
      <c r="H48" s="128"/>
      <c r="I48" s="28"/>
      <c r="J48" s="28"/>
      <c r="K48" s="28"/>
      <c r="L48" s="28"/>
      <c r="M48" s="28"/>
      <c r="O48" s="86"/>
      <c r="P48" s="28"/>
      <c r="Q48" s="28"/>
      <c r="R48" s="28"/>
      <c r="S48" s="28"/>
      <c r="T48" s="28"/>
      <c r="U48" s="28"/>
      <c r="V48" s="28"/>
      <c r="W48" s="28"/>
      <c r="X48" s="28"/>
      <c r="Y48" s="28"/>
      <c r="Z48" s="28"/>
      <c r="AA48" s="28"/>
      <c r="AB48" s="28"/>
      <c r="AC48" s="87"/>
      <c r="AF48" s="86"/>
      <c r="AG48" s="28"/>
      <c r="AH48" s="28"/>
      <c r="AI48" s="28"/>
      <c r="AJ48" s="28"/>
      <c r="AK48" s="28"/>
      <c r="AL48" s="28"/>
      <c r="AM48" s="87"/>
    </row>
    <row r="49" spans="1:39">
      <c r="A49" s="28"/>
      <c r="B49" s="28"/>
      <c r="C49" s="32"/>
      <c r="D49" s="32"/>
      <c r="E49" s="32"/>
      <c r="F49" s="124"/>
      <c r="G49" s="158"/>
      <c r="H49" s="159" t="s">
        <v>59</v>
      </c>
      <c r="I49" s="125"/>
      <c r="J49" s="125"/>
      <c r="K49" s="28"/>
      <c r="L49" s="28"/>
      <c r="M49" s="28"/>
      <c r="O49" s="82"/>
      <c r="P49" s="28"/>
      <c r="Q49" s="83"/>
      <c r="R49" s="83"/>
      <c r="S49" s="83"/>
      <c r="T49" s="83"/>
      <c r="U49" s="83"/>
      <c r="V49" s="83"/>
      <c r="W49" s="83"/>
      <c r="X49" s="83"/>
      <c r="Y49" s="83"/>
      <c r="Z49" s="83"/>
      <c r="AA49" s="83"/>
      <c r="AB49" s="28"/>
      <c r="AC49" s="84"/>
      <c r="AF49" s="82"/>
      <c r="AG49" s="83"/>
      <c r="AH49" s="83"/>
      <c r="AI49" s="83"/>
      <c r="AJ49" s="83"/>
      <c r="AK49" s="83"/>
      <c r="AL49" s="83"/>
      <c r="AM49" s="84"/>
    </row>
    <row r="50" spans="1:39" ht="15" thickBot="1">
      <c r="A50" s="28"/>
      <c r="B50" s="28"/>
      <c r="C50" s="32"/>
      <c r="D50" s="32"/>
      <c r="E50" s="32"/>
      <c r="F50" s="124"/>
      <c r="G50" s="122" t="s">
        <v>26</v>
      </c>
      <c r="H50" s="123" t="e">
        <f>AVERAGE(H12:H46)</f>
        <v>#DIV/0!</v>
      </c>
      <c r="I50" s="123" t="e">
        <f>AVERAGE(I12:I46)</f>
        <v>#DIV/0!</v>
      </c>
      <c r="J50" s="125"/>
      <c r="K50" s="28"/>
      <c r="L50" s="28"/>
      <c r="M50" s="28"/>
      <c r="O50" s="82"/>
      <c r="P50" s="83"/>
      <c r="Q50" s="83"/>
      <c r="R50" s="83"/>
      <c r="S50" s="83"/>
      <c r="T50" s="131"/>
      <c r="U50" s="131"/>
      <c r="V50" s="131"/>
      <c r="W50" s="83"/>
      <c r="X50" s="83"/>
      <c r="Y50" s="83"/>
      <c r="Z50" s="131"/>
      <c r="AA50" s="131"/>
      <c r="AB50" s="131"/>
      <c r="AC50" s="84"/>
      <c r="AF50" s="82"/>
      <c r="AG50" s="83"/>
      <c r="AH50" s="83"/>
      <c r="AI50" s="83"/>
      <c r="AJ50" s="83"/>
      <c r="AK50" s="83"/>
      <c r="AL50" s="83"/>
      <c r="AM50" s="84"/>
    </row>
    <row r="51" spans="1:39" ht="15.6">
      <c r="A51" s="28"/>
      <c r="B51" s="28"/>
      <c r="C51" s="32"/>
      <c r="D51" s="32"/>
      <c r="E51" s="32"/>
      <c r="F51" s="124"/>
      <c r="G51" s="122" t="s">
        <v>27</v>
      </c>
      <c r="H51" s="123" t="e">
        <f>STDEV(H12:H46)</f>
        <v>#DIV/0!</v>
      </c>
      <c r="I51" s="123" t="e">
        <f>STDEV(I12:I46)</f>
        <v>#DIV/0!</v>
      </c>
      <c r="J51" s="125"/>
      <c r="K51" s="28"/>
      <c r="L51" s="28"/>
      <c r="M51" s="28"/>
      <c r="O51" s="82"/>
      <c r="P51" s="83"/>
      <c r="Q51" s="83"/>
      <c r="R51" s="83"/>
      <c r="S51" s="83"/>
      <c r="T51" s="139"/>
      <c r="U51" s="68" t="s">
        <v>36</v>
      </c>
      <c r="V51" s="140"/>
      <c r="W51" s="32"/>
      <c r="X51" s="32"/>
      <c r="Y51" s="32"/>
      <c r="Z51" s="140"/>
      <c r="AA51" s="68" t="s">
        <v>37</v>
      </c>
      <c r="AB51" s="131"/>
      <c r="AC51" s="84"/>
      <c r="AF51" s="82"/>
      <c r="AG51" s="83"/>
      <c r="AH51" s="83"/>
      <c r="AI51" s="83"/>
      <c r="AJ51" s="83"/>
      <c r="AK51" s="83"/>
      <c r="AL51" s="83"/>
      <c r="AM51" s="84"/>
    </row>
    <row r="52" spans="1:39" ht="16.2" thickBot="1">
      <c r="A52" s="28"/>
      <c r="B52" s="28"/>
      <c r="C52" s="32"/>
      <c r="D52" s="32"/>
      <c r="E52" s="32"/>
      <c r="F52" s="124"/>
      <c r="G52" s="126"/>
      <c r="H52" s="127"/>
      <c r="I52" s="125"/>
      <c r="J52" s="125"/>
      <c r="K52" s="28"/>
      <c r="L52" s="28"/>
      <c r="M52" s="28"/>
      <c r="O52" s="82"/>
      <c r="P52" s="83"/>
      <c r="Q52" s="83"/>
      <c r="R52" s="83"/>
      <c r="S52" s="83"/>
      <c r="T52" s="131"/>
      <c r="U52" s="69" t="s">
        <v>34</v>
      </c>
      <c r="V52" s="131"/>
      <c r="W52" s="83"/>
      <c r="X52" s="83"/>
      <c r="Y52" s="83"/>
      <c r="Z52" s="131"/>
      <c r="AA52" s="62" t="s">
        <v>35</v>
      </c>
      <c r="AB52" s="131"/>
      <c r="AC52" s="84"/>
      <c r="AF52" s="82"/>
      <c r="AG52" s="83"/>
      <c r="AH52" s="83"/>
      <c r="AI52" s="83"/>
      <c r="AJ52" s="83"/>
      <c r="AK52" s="83"/>
      <c r="AL52" s="83"/>
      <c r="AM52" s="84"/>
    </row>
    <row r="53" spans="1:39" ht="15" thickBot="1">
      <c r="A53" s="28"/>
      <c r="B53" s="28"/>
      <c r="C53" s="32"/>
      <c r="D53" s="32"/>
      <c r="E53" s="32"/>
      <c r="F53" s="33"/>
      <c r="G53" s="34"/>
      <c r="H53" s="32"/>
      <c r="I53" s="28"/>
      <c r="J53" s="28"/>
      <c r="K53" s="28"/>
      <c r="L53" s="28"/>
      <c r="M53" s="28"/>
      <c r="O53" s="82"/>
      <c r="P53" s="83"/>
      <c r="Q53" s="83"/>
      <c r="R53" s="83"/>
      <c r="S53" s="83"/>
      <c r="T53" s="131"/>
      <c r="U53" s="67" t="e">
        <f>SUM(U12:U46)</f>
        <v>#DIV/0!</v>
      </c>
      <c r="V53" s="140"/>
      <c r="W53" s="32"/>
      <c r="X53" s="32"/>
      <c r="Y53" s="32"/>
      <c r="Z53" s="141"/>
      <c r="AA53" s="67" t="e">
        <f>SUM(AA12:AA46)</f>
        <v>#DIV/0!</v>
      </c>
      <c r="AB53" s="131"/>
      <c r="AC53" s="84"/>
      <c r="AF53" s="91"/>
      <c r="AG53" s="92"/>
      <c r="AH53" s="92"/>
      <c r="AI53" s="92"/>
      <c r="AJ53" s="92"/>
      <c r="AK53" s="92"/>
      <c r="AL53" s="92"/>
      <c r="AM53" s="93"/>
    </row>
    <row r="54" spans="1:39">
      <c r="A54" s="28"/>
      <c r="B54" s="28"/>
      <c r="C54" s="32"/>
      <c r="D54" s="32"/>
      <c r="E54" s="32"/>
      <c r="F54" s="33"/>
      <c r="G54" s="34"/>
      <c r="H54" s="32"/>
      <c r="I54" s="28"/>
      <c r="J54" s="28"/>
      <c r="K54" s="28"/>
      <c r="L54" s="28"/>
      <c r="M54" s="28"/>
      <c r="O54" s="82"/>
      <c r="P54" s="83"/>
      <c r="Q54" s="83"/>
      <c r="R54" s="83"/>
      <c r="S54" s="83"/>
      <c r="T54" s="131"/>
      <c r="U54" s="131"/>
      <c r="V54" s="131"/>
      <c r="W54" s="83"/>
      <c r="X54" s="83"/>
      <c r="Y54" s="83"/>
      <c r="Z54" s="131"/>
      <c r="AA54" s="131"/>
      <c r="AB54" s="131"/>
      <c r="AC54" s="84"/>
    </row>
    <row r="55" spans="1:39" ht="15" thickBot="1">
      <c r="A55" s="28"/>
      <c r="B55" s="28"/>
      <c r="C55" s="32"/>
      <c r="D55" s="32"/>
      <c r="E55" s="32"/>
      <c r="F55" s="33"/>
      <c r="G55" s="34"/>
      <c r="H55" s="32"/>
      <c r="I55" s="28"/>
      <c r="J55" s="28"/>
      <c r="K55" s="28"/>
      <c r="L55" s="28"/>
      <c r="M55" s="28"/>
      <c r="O55" s="82"/>
      <c r="P55" s="83"/>
      <c r="Q55" s="83"/>
      <c r="R55" s="83"/>
      <c r="S55" s="83"/>
      <c r="T55" s="83"/>
      <c r="U55" s="83"/>
      <c r="V55" s="83"/>
      <c r="W55" s="83"/>
      <c r="X55" s="83"/>
      <c r="Y55" s="83"/>
      <c r="Z55" s="83"/>
      <c r="AA55" s="83"/>
      <c r="AB55" s="28"/>
      <c r="AC55" s="84"/>
    </row>
    <row r="56" spans="1:39">
      <c r="A56" s="28"/>
      <c r="B56" s="28"/>
      <c r="C56" s="38"/>
      <c r="D56" s="39"/>
      <c r="E56" s="39"/>
      <c r="F56" s="40"/>
      <c r="G56" s="41"/>
      <c r="H56" s="39"/>
      <c r="I56" s="6"/>
      <c r="J56" s="6"/>
      <c r="K56" s="6"/>
      <c r="L56" s="7"/>
      <c r="M56" s="28"/>
      <c r="O56" s="82"/>
      <c r="P56" s="83"/>
      <c r="Q56" s="83"/>
      <c r="R56" s="83"/>
      <c r="S56" s="83"/>
      <c r="T56" s="83"/>
      <c r="U56" s="83"/>
      <c r="V56" s="83"/>
      <c r="W56" s="83"/>
      <c r="X56" s="83"/>
      <c r="Y56" s="83"/>
      <c r="Z56" s="83"/>
      <c r="AA56" s="83"/>
      <c r="AB56" s="83"/>
      <c r="AC56" s="84"/>
    </row>
    <row r="57" spans="1:39">
      <c r="A57" s="28"/>
      <c r="B57" s="28"/>
      <c r="C57" s="42"/>
      <c r="D57" s="35"/>
      <c r="E57" s="35"/>
      <c r="F57" s="36"/>
      <c r="G57" s="37"/>
      <c r="H57" s="35"/>
      <c r="I57" s="9"/>
      <c r="J57" s="9"/>
      <c r="K57" s="9"/>
      <c r="L57" s="10"/>
      <c r="M57" s="28"/>
      <c r="O57" s="82"/>
      <c r="P57" s="83"/>
      <c r="Q57" s="83"/>
      <c r="R57" s="83"/>
      <c r="S57" s="83"/>
      <c r="T57" s="83"/>
      <c r="U57" s="83"/>
      <c r="V57" s="83"/>
      <c r="W57" s="83"/>
      <c r="X57" s="83"/>
      <c r="Y57" s="83"/>
      <c r="Z57" s="83"/>
      <c r="AA57" s="83"/>
      <c r="AB57" s="83"/>
      <c r="AC57" s="84"/>
    </row>
    <row r="58" spans="1:39">
      <c r="A58" s="28"/>
      <c r="B58" s="28"/>
      <c r="C58" s="8"/>
      <c r="D58" s="9"/>
      <c r="E58" s="9"/>
      <c r="F58" s="9"/>
      <c r="G58" s="9"/>
      <c r="H58" s="9"/>
      <c r="I58" s="9"/>
      <c r="J58" s="9"/>
      <c r="K58" s="9"/>
      <c r="L58" s="10"/>
      <c r="O58" s="82"/>
      <c r="P58" s="83"/>
      <c r="Q58" s="83"/>
      <c r="R58" s="83"/>
      <c r="S58" s="83"/>
      <c r="T58" s="83"/>
      <c r="U58" s="83"/>
      <c r="V58" s="83"/>
      <c r="W58" s="83"/>
      <c r="X58" s="83"/>
      <c r="Y58" s="83"/>
      <c r="Z58" s="83"/>
      <c r="AA58" s="83"/>
      <c r="AB58" s="83"/>
      <c r="AC58" s="84"/>
    </row>
    <row r="59" spans="1:39">
      <c r="A59" s="28"/>
      <c r="B59" s="28"/>
      <c r="C59" s="8"/>
      <c r="D59" s="9"/>
      <c r="E59" s="9"/>
      <c r="F59" s="9"/>
      <c r="G59" s="9"/>
      <c r="H59" s="9"/>
      <c r="I59" s="9"/>
      <c r="J59" s="9"/>
      <c r="K59" s="9"/>
      <c r="L59" s="10"/>
      <c r="O59" s="82"/>
      <c r="P59" s="83"/>
      <c r="Q59" s="83"/>
      <c r="R59" s="83"/>
      <c r="S59" s="83"/>
      <c r="T59" s="83"/>
      <c r="U59" s="83"/>
      <c r="V59" s="83"/>
      <c r="W59" s="83"/>
      <c r="X59" s="83"/>
      <c r="Y59" s="83"/>
      <c r="Z59" s="83"/>
      <c r="AA59" s="83"/>
      <c r="AB59" s="83"/>
      <c r="AC59" s="84"/>
    </row>
    <row r="60" spans="1:39">
      <c r="C60" s="8"/>
      <c r="D60" s="9"/>
      <c r="E60" s="9"/>
      <c r="F60" s="9"/>
      <c r="G60" s="9"/>
      <c r="H60" s="9"/>
      <c r="I60" s="9"/>
      <c r="J60" s="9"/>
      <c r="K60" s="9"/>
      <c r="L60" s="10"/>
      <c r="O60" s="82"/>
      <c r="P60" s="83"/>
      <c r="Q60" s="83"/>
      <c r="R60" s="83"/>
      <c r="S60" s="83"/>
      <c r="T60" s="83"/>
      <c r="U60" s="83"/>
      <c r="V60" s="83"/>
      <c r="W60" s="83"/>
      <c r="X60" s="83"/>
      <c r="Y60" s="83"/>
      <c r="Z60" s="83"/>
      <c r="AA60" s="83"/>
      <c r="AB60" s="83"/>
      <c r="AC60" s="84"/>
    </row>
    <row r="61" spans="1:39">
      <c r="C61" s="8"/>
      <c r="D61" s="9"/>
      <c r="E61" s="9"/>
      <c r="F61" s="9"/>
      <c r="G61" s="9"/>
      <c r="H61" s="9"/>
      <c r="I61" s="9"/>
      <c r="J61" s="9"/>
      <c r="K61" s="9"/>
      <c r="L61" s="10"/>
      <c r="O61" s="82"/>
      <c r="P61" s="83"/>
      <c r="Q61" s="83"/>
      <c r="R61" s="83"/>
      <c r="S61" s="83"/>
      <c r="T61" s="83"/>
      <c r="U61" s="83"/>
      <c r="V61" s="83"/>
      <c r="W61" s="83"/>
      <c r="X61" s="83"/>
      <c r="Y61" s="83"/>
      <c r="Z61" s="83"/>
      <c r="AA61" s="83"/>
      <c r="AB61" s="83"/>
      <c r="AC61" s="84"/>
    </row>
    <row r="62" spans="1:39">
      <c r="C62" s="8"/>
      <c r="D62" s="9"/>
      <c r="E62" s="9"/>
      <c r="F62" s="9"/>
      <c r="G62" s="9"/>
      <c r="H62" s="9"/>
      <c r="I62" s="9"/>
      <c r="J62" s="9"/>
      <c r="K62" s="9"/>
      <c r="L62" s="10"/>
      <c r="O62" s="82"/>
      <c r="P62" s="83"/>
      <c r="Q62" s="83"/>
      <c r="R62" s="83"/>
      <c r="S62" s="83"/>
      <c r="T62" s="83"/>
      <c r="U62" s="83"/>
      <c r="V62" s="83"/>
      <c r="W62" s="83"/>
      <c r="X62" s="83"/>
      <c r="Y62" s="83"/>
      <c r="Z62" s="83"/>
      <c r="AA62" s="83"/>
      <c r="AB62" s="83"/>
      <c r="AC62" s="84"/>
    </row>
    <row r="63" spans="1:39">
      <c r="C63" s="8"/>
      <c r="D63" s="9"/>
      <c r="E63" s="9"/>
      <c r="F63" s="9"/>
      <c r="G63" s="9"/>
      <c r="H63" s="9"/>
      <c r="I63" s="9"/>
      <c r="J63" s="9"/>
      <c r="K63" s="9"/>
      <c r="L63" s="10"/>
      <c r="O63" s="82"/>
      <c r="P63" s="83"/>
      <c r="Q63" s="83"/>
      <c r="R63" s="83"/>
      <c r="S63" s="83"/>
      <c r="T63" s="83"/>
      <c r="U63" s="83"/>
      <c r="V63" s="83"/>
      <c r="W63" s="83"/>
      <c r="X63" s="83"/>
      <c r="Y63" s="83"/>
      <c r="Z63" s="83"/>
      <c r="AA63" s="83"/>
      <c r="AB63" s="83"/>
      <c r="AC63" s="84"/>
    </row>
    <row r="64" spans="1:39">
      <c r="C64" s="8"/>
      <c r="D64" s="9"/>
      <c r="E64" s="9"/>
      <c r="F64" s="9"/>
      <c r="G64" s="9"/>
      <c r="H64" s="9"/>
      <c r="I64" s="9"/>
      <c r="J64" s="9"/>
      <c r="K64" s="9"/>
      <c r="L64" s="10"/>
      <c r="O64" s="82"/>
      <c r="P64" s="83"/>
      <c r="Q64" s="83"/>
      <c r="R64" s="83"/>
      <c r="S64" s="83"/>
      <c r="T64" s="83"/>
      <c r="U64" s="83"/>
      <c r="V64" s="83"/>
      <c r="W64" s="83"/>
      <c r="X64" s="83"/>
      <c r="Y64" s="83"/>
      <c r="Z64" s="83"/>
      <c r="AA64" s="83"/>
      <c r="AB64" s="83"/>
      <c r="AC64" s="84"/>
    </row>
    <row r="65" spans="3:29">
      <c r="C65" s="8"/>
      <c r="D65" s="9"/>
      <c r="E65" s="9"/>
      <c r="F65" s="9"/>
      <c r="G65" s="9"/>
      <c r="H65" s="9"/>
      <c r="I65" s="9"/>
      <c r="J65" s="9"/>
      <c r="K65" s="9"/>
      <c r="L65" s="10"/>
      <c r="O65" s="82"/>
      <c r="P65" s="83"/>
      <c r="Q65" s="83"/>
      <c r="R65" s="83"/>
      <c r="S65" s="83"/>
      <c r="T65" s="83"/>
      <c r="U65" s="83"/>
      <c r="V65" s="83"/>
      <c r="W65" s="83"/>
      <c r="X65" s="83"/>
      <c r="Y65" s="83"/>
      <c r="Z65" s="83"/>
      <c r="AA65" s="83"/>
      <c r="AB65" s="83"/>
      <c r="AC65" s="84"/>
    </row>
    <row r="66" spans="3:29">
      <c r="C66" s="8"/>
      <c r="D66" s="9"/>
      <c r="E66" s="9"/>
      <c r="F66" s="9"/>
      <c r="G66" s="9"/>
      <c r="H66" s="9"/>
      <c r="I66" s="9"/>
      <c r="J66" s="9"/>
      <c r="K66" s="9"/>
      <c r="L66" s="10"/>
      <c r="O66" s="82"/>
      <c r="P66" s="83"/>
      <c r="Q66" s="83"/>
      <c r="R66" s="83"/>
      <c r="S66" s="83"/>
      <c r="T66" s="83"/>
      <c r="U66" s="83"/>
      <c r="V66" s="83"/>
      <c r="W66" s="83"/>
      <c r="X66" s="83"/>
      <c r="Y66" s="83"/>
      <c r="Z66" s="83"/>
      <c r="AA66" s="83"/>
      <c r="AB66" s="83"/>
      <c r="AC66" s="84"/>
    </row>
    <row r="67" spans="3:29">
      <c r="C67" s="8"/>
      <c r="D67" s="9"/>
      <c r="E67" s="9"/>
      <c r="F67" s="9"/>
      <c r="G67" s="9"/>
      <c r="H67" s="9"/>
      <c r="I67" s="9"/>
      <c r="J67" s="9"/>
      <c r="K67" s="9"/>
      <c r="L67" s="10"/>
      <c r="O67" s="82"/>
      <c r="P67" s="83"/>
      <c r="Q67" s="83"/>
      <c r="R67" s="83"/>
      <c r="S67" s="83"/>
      <c r="T67" s="83"/>
      <c r="U67" s="83"/>
      <c r="V67" s="83"/>
      <c r="W67" s="83"/>
      <c r="X67" s="83"/>
      <c r="Y67" s="83"/>
      <c r="Z67" s="83"/>
      <c r="AA67" s="83"/>
      <c r="AB67" s="83"/>
      <c r="AC67" s="84"/>
    </row>
    <row r="68" spans="3:29">
      <c r="C68" s="8"/>
      <c r="D68" s="9"/>
      <c r="E68" s="9"/>
      <c r="F68" s="9"/>
      <c r="G68" s="9"/>
      <c r="H68" s="9"/>
      <c r="I68" s="9"/>
      <c r="J68" s="9"/>
      <c r="K68" s="9"/>
      <c r="L68" s="10"/>
      <c r="O68" s="82"/>
      <c r="P68" s="83"/>
      <c r="Q68" s="83"/>
      <c r="R68" s="83"/>
      <c r="S68" s="83"/>
      <c r="T68" s="83"/>
      <c r="U68" s="83"/>
      <c r="V68" s="83"/>
      <c r="W68" s="83"/>
      <c r="X68" s="83"/>
      <c r="Y68" s="83"/>
      <c r="Z68" s="83"/>
      <c r="AA68" s="83"/>
      <c r="AB68" s="83"/>
      <c r="AC68" s="84"/>
    </row>
    <row r="69" spans="3:29">
      <c r="C69" s="8"/>
      <c r="D69" s="9"/>
      <c r="E69" s="9"/>
      <c r="F69" s="9"/>
      <c r="G69" s="9"/>
      <c r="H69" s="9"/>
      <c r="I69" s="9"/>
      <c r="J69" s="9"/>
      <c r="K69" s="9"/>
      <c r="L69" s="10"/>
      <c r="O69" s="82"/>
      <c r="P69" s="83"/>
      <c r="Q69" s="83"/>
      <c r="R69" s="83"/>
      <c r="S69" s="83"/>
      <c r="T69" s="83"/>
      <c r="U69" s="83"/>
      <c r="V69" s="83"/>
      <c r="W69" s="83"/>
      <c r="X69" s="83"/>
      <c r="Y69" s="83"/>
      <c r="Z69" s="83"/>
      <c r="AA69" s="83"/>
      <c r="AB69" s="83"/>
      <c r="AC69" s="84"/>
    </row>
    <row r="70" spans="3:29">
      <c r="C70" s="8"/>
      <c r="D70" s="9"/>
      <c r="E70" s="9"/>
      <c r="F70" s="9"/>
      <c r="G70" s="9"/>
      <c r="H70" s="9"/>
      <c r="I70" s="9"/>
      <c r="J70" s="9"/>
      <c r="K70" s="9"/>
      <c r="L70" s="10"/>
      <c r="O70" s="82"/>
      <c r="P70" s="83"/>
      <c r="Q70" s="83"/>
      <c r="R70" s="83"/>
      <c r="S70" s="83"/>
      <c r="T70" s="83"/>
      <c r="U70" s="83"/>
      <c r="V70" s="83"/>
      <c r="W70" s="83"/>
      <c r="X70" s="83"/>
      <c r="Y70" s="83"/>
      <c r="Z70" s="83"/>
      <c r="AA70" s="83"/>
      <c r="AB70" s="83"/>
      <c r="AC70" s="84"/>
    </row>
    <row r="71" spans="3:29">
      <c r="C71" s="8"/>
      <c r="D71" s="9"/>
      <c r="E71" s="9"/>
      <c r="F71" s="9"/>
      <c r="G71" s="9"/>
      <c r="H71" s="9"/>
      <c r="I71" s="9"/>
      <c r="J71" s="9"/>
      <c r="K71" s="9"/>
      <c r="L71" s="10"/>
      <c r="O71" s="82"/>
      <c r="P71" s="83"/>
      <c r="Q71" s="83"/>
      <c r="R71" s="83"/>
      <c r="S71" s="83"/>
      <c r="T71" s="83"/>
      <c r="U71" s="83"/>
      <c r="V71" s="83"/>
      <c r="W71" s="83"/>
      <c r="X71" s="83"/>
      <c r="Y71" s="83"/>
      <c r="Z71" s="83"/>
      <c r="AA71" s="83"/>
      <c r="AB71" s="83"/>
      <c r="AC71" s="84"/>
    </row>
    <row r="72" spans="3:29">
      <c r="C72" s="8"/>
      <c r="D72" s="9"/>
      <c r="E72" s="9"/>
      <c r="F72" s="9"/>
      <c r="G72" s="9"/>
      <c r="H72" s="9"/>
      <c r="I72" s="9"/>
      <c r="J72" s="9"/>
      <c r="K72" s="9"/>
      <c r="L72" s="10"/>
      <c r="O72" s="82"/>
      <c r="P72" s="83"/>
      <c r="Q72" s="83"/>
      <c r="R72" s="83"/>
      <c r="S72" s="83"/>
      <c r="T72" s="83"/>
      <c r="U72" s="83"/>
      <c r="V72" s="83"/>
      <c r="W72" s="83"/>
      <c r="X72" s="83"/>
      <c r="Y72" s="83"/>
      <c r="Z72" s="83"/>
      <c r="AA72" s="83"/>
      <c r="AB72" s="83"/>
      <c r="AC72" s="84"/>
    </row>
    <row r="73" spans="3:29">
      <c r="C73" s="8"/>
      <c r="D73" s="9"/>
      <c r="E73" s="9"/>
      <c r="F73" s="9"/>
      <c r="G73" s="9"/>
      <c r="H73" s="9"/>
      <c r="I73" s="9"/>
      <c r="J73" s="9"/>
      <c r="K73" s="9"/>
      <c r="L73" s="10"/>
      <c r="O73" s="82"/>
      <c r="P73" s="83"/>
      <c r="Q73" s="83"/>
      <c r="R73" s="83"/>
      <c r="S73" s="83"/>
      <c r="T73" s="83"/>
      <c r="U73" s="83"/>
      <c r="V73" s="83"/>
      <c r="W73" s="83"/>
      <c r="X73" s="83"/>
      <c r="Y73" s="83"/>
      <c r="Z73" s="83"/>
      <c r="AA73" s="83"/>
      <c r="AB73" s="83"/>
      <c r="AC73" s="84"/>
    </row>
    <row r="74" spans="3:29">
      <c r="C74" s="8"/>
      <c r="D74" s="9"/>
      <c r="E74" s="9"/>
      <c r="F74" s="9"/>
      <c r="G74" s="9"/>
      <c r="H74" s="9"/>
      <c r="I74" s="9"/>
      <c r="J74" s="9"/>
      <c r="K74" s="9"/>
      <c r="L74" s="10"/>
      <c r="O74" s="82"/>
      <c r="P74" s="83"/>
      <c r="Q74" s="83"/>
      <c r="R74" s="83"/>
      <c r="S74" s="83"/>
      <c r="T74" s="83"/>
      <c r="U74" s="83"/>
      <c r="V74" s="83"/>
      <c r="W74" s="83"/>
      <c r="X74" s="83"/>
      <c r="Y74" s="83"/>
      <c r="Z74" s="83"/>
      <c r="AA74" s="83"/>
      <c r="AB74" s="83"/>
      <c r="AC74" s="84"/>
    </row>
    <row r="75" spans="3:29">
      <c r="C75" s="8"/>
      <c r="D75" s="9"/>
      <c r="E75" s="9"/>
      <c r="F75" s="9"/>
      <c r="G75" s="9"/>
      <c r="H75" s="9"/>
      <c r="I75" s="9"/>
      <c r="J75" s="9"/>
      <c r="K75" s="9"/>
      <c r="L75" s="10"/>
      <c r="O75" s="82"/>
      <c r="P75" s="83"/>
      <c r="Q75" s="83"/>
      <c r="R75" s="83"/>
      <c r="S75" s="83"/>
      <c r="T75" s="83"/>
      <c r="U75" s="83"/>
      <c r="V75" s="83"/>
      <c r="W75" s="83"/>
      <c r="X75" s="83"/>
      <c r="Y75" s="83"/>
      <c r="Z75" s="83"/>
      <c r="AA75" s="83"/>
      <c r="AB75" s="83"/>
      <c r="AC75" s="84"/>
    </row>
    <row r="76" spans="3:29">
      <c r="C76" s="8"/>
      <c r="D76" s="9"/>
      <c r="E76" s="9"/>
      <c r="F76" s="9"/>
      <c r="G76" s="9"/>
      <c r="H76" s="9"/>
      <c r="I76" s="9"/>
      <c r="J76" s="9"/>
      <c r="K76" s="9"/>
      <c r="L76" s="10"/>
      <c r="O76" s="82"/>
      <c r="P76" s="83"/>
      <c r="Q76" s="83"/>
      <c r="R76" s="83"/>
      <c r="S76" s="83"/>
      <c r="T76" s="83"/>
      <c r="U76" s="83"/>
      <c r="V76" s="83"/>
      <c r="W76" s="83"/>
      <c r="X76" s="83"/>
      <c r="Y76" s="83"/>
      <c r="Z76" s="83"/>
      <c r="AA76" s="83"/>
      <c r="AB76" s="83"/>
      <c r="AC76" s="84"/>
    </row>
    <row r="77" spans="3:29" ht="15" thickBot="1">
      <c r="C77" s="8"/>
      <c r="D77" s="9"/>
      <c r="E77" s="9"/>
      <c r="F77" s="9"/>
      <c r="G77" s="9"/>
      <c r="H77" s="9"/>
      <c r="I77" s="9"/>
      <c r="J77" s="9"/>
      <c r="K77" s="9"/>
      <c r="L77" s="10"/>
      <c r="O77" s="82"/>
      <c r="P77" s="83"/>
      <c r="Q77" s="83"/>
      <c r="R77" s="83"/>
      <c r="S77" s="83"/>
      <c r="T77" s="83"/>
      <c r="U77" s="83"/>
      <c r="V77" s="131"/>
      <c r="W77" s="131"/>
      <c r="X77" s="131"/>
      <c r="Y77" s="131"/>
      <c r="AB77" s="83"/>
      <c r="AC77" s="84"/>
    </row>
    <row r="78" spans="3:29" ht="15" thickBot="1">
      <c r="C78" s="8"/>
      <c r="D78" s="9"/>
      <c r="E78" s="9"/>
      <c r="F78" s="9"/>
      <c r="G78" s="9"/>
      <c r="H78" s="9"/>
      <c r="I78" s="9"/>
      <c r="J78" s="9"/>
      <c r="K78" s="9"/>
      <c r="L78" s="10"/>
      <c r="O78" s="82"/>
      <c r="P78" s="83"/>
      <c r="Q78" s="83"/>
      <c r="R78" s="83"/>
      <c r="S78" s="83"/>
      <c r="T78" s="83"/>
      <c r="U78" s="83"/>
      <c r="V78" s="131"/>
      <c r="W78" s="94" t="s">
        <v>46</v>
      </c>
      <c r="X78" s="142" t="s">
        <v>40</v>
      </c>
      <c r="Y78" s="143"/>
      <c r="AB78" s="83"/>
      <c r="AC78" s="84"/>
    </row>
    <row r="79" spans="3:29" ht="15" thickBot="1">
      <c r="C79" s="8"/>
      <c r="D79" s="9"/>
      <c r="E79" s="9"/>
      <c r="F79" s="9"/>
      <c r="G79" s="9"/>
      <c r="H79" s="9"/>
      <c r="I79" s="9"/>
      <c r="J79" s="9"/>
      <c r="K79" s="9"/>
      <c r="L79" s="10"/>
      <c r="O79" s="82"/>
      <c r="P79" s="83"/>
      <c r="Q79" s="83"/>
      <c r="R79" s="83"/>
      <c r="S79" s="83"/>
      <c r="T79" s="83"/>
      <c r="U79" s="83"/>
      <c r="V79" s="131"/>
      <c r="W79" s="145" t="e">
        <f>U53/AA53</f>
        <v>#DIV/0!</v>
      </c>
      <c r="X79" s="131"/>
      <c r="Y79" s="131"/>
      <c r="AB79" s="83"/>
      <c r="AC79" s="84"/>
    </row>
    <row r="80" spans="3:29">
      <c r="C80" s="8"/>
      <c r="D80" s="9"/>
      <c r="E80" s="9"/>
      <c r="F80" s="9"/>
      <c r="G80" s="9"/>
      <c r="H80" s="9"/>
      <c r="I80" s="9"/>
      <c r="J80" s="9"/>
      <c r="K80" s="9"/>
      <c r="L80" s="10"/>
      <c r="O80" s="82"/>
      <c r="P80" s="83"/>
      <c r="Q80" s="83"/>
      <c r="R80" s="83"/>
      <c r="S80" s="83"/>
      <c r="T80" s="83"/>
      <c r="U80" s="83"/>
      <c r="V80" s="131"/>
      <c r="W80" s="160"/>
      <c r="X80" s="160" t="s">
        <v>60</v>
      </c>
      <c r="Y80" s="131"/>
      <c r="AB80" s="83"/>
      <c r="AC80" s="84"/>
    </row>
    <row r="81" spans="1:29">
      <c r="C81" s="8"/>
      <c r="D81" s="9"/>
      <c r="E81" s="9"/>
      <c r="F81" s="9"/>
      <c r="G81" s="9"/>
      <c r="H81" s="9"/>
      <c r="I81" s="9"/>
      <c r="J81" s="9"/>
      <c r="K81" s="9"/>
      <c r="L81" s="10"/>
      <c r="O81" s="82"/>
      <c r="P81" s="83"/>
      <c r="Q81" s="83"/>
      <c r="R81" s="83"/>
      <c r="S81" s="83"/>
      <c r="T81" s="83"/>
      <c r="U81" s="83"/>
      <c r="V81" s="83"/>
      <c r="W81" s="83"/>
      <c r="X81" s="83"/>
      <c r="Y81" s="83"/>
      <c r="AB81" s="83"/>
      <c r="AC81" s="84"/>
    </row>
    <row r="82" spans="1:29" ht="15" thickBot="1">
      <c r="C82" s="11"/>
      <c r="D82" s="12"/>
      <c r="E82" s="12"/>
      <c r="F82" s="12"/>
      <c r="G82" s="12"/>
      <c r="H82" s="12"/>
      <c r="I82" s="12"/>
      <c r="J82" s="12"/>
      <c r="K82" s="12"/>
      <c r="L82" s="13"/>
      <c r="O82" s="82"/>
      <c r="P82" s="83"/>
      <c r="Q82" s="83"/>
      <c r="R82" s="83"/>
      <c r="S82" s="83"/>
      <c r="T82" s="83"/>
      <c r="U82" s="83"/>
      <c r="V82" s="131"/>
      <c r="W82" s="131"/>
      <c r="X82" s="131"/>
      <c r="Y82" s="131"/>
      <c r="AB82" s="83"/>
      <c r="AC82" s="84"/>
    </row>
    <row r="83" spans="1:29" ht="15" thickBot="1">
      <c r="O83" s="82"/>
      <c r="P83" s="83"/>
      <c r="Q83" s="83"/>
      <c r="R83" s="83"/>
      <c r="S83" s="83"/>
      <c r="T83" s="83"/>
      <c r="U83" s="83"/>
      <c r="V83" s="131"/>
      <c r="W83" s="94" t="s">
        <v>45</v>
      </c>
      <c r="X83" s="144" t="s">
        <v>41</v>
      </c>
      <c r="Y83" s="141"/>
      <c r="AB83" s="83"/>
      <c r="AC83" s="84"/>
    </row>
    <row r="84" spans="1:29" ht="15" thickBot="1">
      <c r="O84" s="82"/>
      <c r="P84" s="83"/>
      <c r="Q84" s="83"/>
      <c r="R84" s="83"/>
      <c r="S84" s="83"/>
      <c r="T84" s="83"/>
      <c r="U84" s="83"/>
      <c r="V84" s="131"/>
      <c r="W84" s="145" t="e">
        <f>I50-(W79*H50)</f>
        <v>#DIV/0!</v>
      </c>
      <c r="X84" s="131"/>
      <c r="Y84" s="131"/>
      <c r="AB84" s="83"/>
      <c r="AC84" s="84"/>
    </row>
    <row r="85" spans="1:29">
      <c r="O85" s="82"/>
      <c r="P85" s="83"/>
      <c r="Q85" s="83"/>
      <c r="R85" s="83"/>
      <c r="S85" s="102" t="s">
        <v>50</v>
      </c>
      <c r="T85" s="83"/>
      <c r="U85" s="83"/>
      <c r="V85" s="131"/>
      <c r="W85" s="160"/>
      <c r="X85" s="160" t="s">
        <v>60</v>
      </c>
      <c r="Y85" s="131"/>
      <c r="AB85" s="83"/>
      <c r="AC85" s="84"/>
    </row>
    <row r="86" spans="1:29">
      <c r="O86" s="82"/>
      <c r="P86" s="83"/>
      <c r="Q86" s="83"/>
      <c r="R86" s="83"/>
      <c r="S86" s="102" t="s">
        <v>56</v>
      </c>
      <c r="T86" s="83"/>
      <c r="U86" s="83"/>
      <c r="V86" s="83"/>
      <c r="W86" s="83"/>
      <c r="X86" s="83"/>
      <c r="Y86" s="83"/>
      <c r="AB86" s="83"/>
      <c r="AC86" s="84"/>
    </row>
    <row r="87" spans="1:29">
      <c r="O87" s="82"/>
      <c r="P87" s="83"/>
      <c r="Q87" s="83"/>
      <c r="R87" s="83"/>
      <c r="S87" s="102" t="s">
        <v>55</v>
      </c>
      <c r="T87" s="83"/>
      <c r="U87" s="83"/>
      <c r="V87" s="83"/>
      <c r="W87" s="83"/>
      <c r="X87" s="83"/>
      <c r="Y87" s="83"/>
      <c r="AB87" s="83"/>
      <c r="AC87" s="84"/>
    </row>
    <row r="88" spans="1:29" ht="15" thickBot="1">
      <c r="O88" s="82"/>
      <c r="P88" s="83"/>
      <c r="Q88" s="83"/>
      <c r="R88" s="83"/>
      <c r="S88" s="102" t="s">
        <v>49</v>
      </c>
      <c r="T88" s="83"/>
      <c r="U88" s="83"/>
      <c r="V88" s="83"/>
      <c r="W88" s="83"/>
      <c r="X88" s="83"/>
      <c r="Y88" s="83"/>
      <c r="AB88" s="83"/>
      <c r="AC88" s="84"/>
    </row>
    <row r="89" spans="1:29">
      <c r="A89" s="28"/>
      <c r="B89" s="28"/>
      <c r="C89" s="5"/>
      <c r="D89" s="6"/>
      <c r="E89" s="6"/>
      <c r="F89" s="6"/>
      <c r="G89" s="6"/>
      <c r="H89" s="6"/>
      <c r="I89" s="6"/>
      <c r="J89" s="6"/>
      <c r="K89" s="6"/>
      <c r="L89" s="7"/>
      <c r="O89" s="82"/>
      <c r="P89" s="83"/>
      <c r="Q89" s="83"/>
      <c r="R89" s="83"/>
      <c r="S89" s="83"/>
      <c r="T89" s="83"/>
      <c r="U89" s="83"/>
      <c r="V89" s="83"/>
      <c r="W89" s="83"/>
      <c r="X89" s="83"/>
      <c r="Y89" s="83"/>
      <c r="AB89" s="83"/>
      <c r="AC89" s="84"/>
    </row>
    <row r="90" spans="1:29">
      <c r="A90" s="28"/>
      <c r="B90" s="28"/>
      <c r="C90" s="8"/>
      <c r="D90" s="9" t="s">
        <v>5</v>
      </c>
      <c r="G90" s="9"/>
      <c r="H90" s="9"/>
      <c r="I90" s="9"/>
      <c r="J90" s="9"/>
      <c r="K90" s="9"/>
      <c r="L90" s="10"/>
      <c r="O90" s="82"/>
      <c r="P90" s="83"/>
      <c r="Q90" s="83"/>
      <c r="R90" s="83"/>
      <c r="S90" s="83"/>
      <c r="T90" s="83"/>
      <c r="U90" s="83"/>
      <c r="V90" s="83"/>
      <c r="W90" s="83"/>
      <c r="X90" s="83"/>
      <c r="Y90" s="83"/>
      <c r="AB90" s="83"/>
      <c r="AC90" s="84"/>
    </row>
    <row r="91" spans="1:29">
      <c r="A91" s="28"/>
      <c r="B91" s="28"/>
      <c r="C91" s="8"/>
      <c r="D91" s="9"/>
      <c r="E91" s="9"/>
      <c r="F91" s="9"/>
      <c r="G91" s="9"/>
      <c r="H91" s="9"/>
      <c r="I91" s="9"/>
      <c r="J91" s="9"/>
      <c r="K91" s="9"/>
      <c r="L91" s="10"/>
      <c r="O91" s="82"/>
      <c r="P91" s="83"/>
      <c r="Q91" s="83"/>
      <c r="R91" s="102"/>
      <c r="S91" s="83"/>
      <c r="T91" s="83"/>
      <c r="U91" s="88"/>
      <c r="V91" s="83"/>
      <c r="W91" s="95"/>
      <c r="X91" s="95" t="s">
        <v>51</v>
      </c>
      <c r="Y91" s="83"/>
      <c r="AB91" s="83"/>
      <c r="AC91" s="84"/>
    </row>
    <row r="92" spans="1:29">
      <c r="A92" s="28"/>
      <c r="B92" s="28"/>
      <c r="C92" s="8"/>
      <c r="D92" s="9"/>
      <c r="E92" s="9"/>
      <c r="F92" s="9"/>
      <c r="G92" s="9"/>
      <c r="H92" s="9"/>
      <c r="I92" s="9"/>
      <c r="J92" s="9"/>
      <c r="K92" s="9"/>
      <c r="L92" s="10"/>
      <c r="O92" s="82"/>
      <c r="P92" s="83"/>
      <c r="Q92" s="83"/>
      <c r="R92" s="102"/>
      <c r="S92" s="83"/>
      <c r="T92" s="83"/>
      <c r="U92" s="83"/>
      <c r="V92" s="83"/>
      <c r="X92" s="83"/>
      <c r="Y92" s="83"/>
      <c r="AB92" s="83"/>
      <c r="AC92" s="84"/>
    </row>
    <row r="93" spans="1:29">
      <c r="A93" s="28"/>
      <c r="B93" s="28"/>
      <c r="C93" s="8"/>
      <c r="D93" s="9"/>
      <c r="E93" s="9"/>
      <c r="F93" s="9"/>
      <c r="G93" s="9"/>
      <c r="H93" s="9"/>
      <c r="I93" s="9"/>
      <c r="J93" s="9"/>
      <c r="K93" s="9"/>
      <c r="L93" s="10"/>
      <c r="O93" s="82"/>
      <c r="P93" s="83"/>
      <c r="Q93" s="83"/>
      <c r="R93" s="83"/>
      <c r="S93" s="83"/>
      <c r="T93" s="83"/>
      <c r="U93" s="83"/>
      <c r="V93" s="83"/>
      <c r="W93" s="83"/>
      <c r="X93" s="83"/>
      <c r="Y93" s="83"/>
      <c r="AB93" s="83"/>
      <c r="AC93" s="84"/>
    </row>
    <row r="94" spans="1:29" ht="15" thickBot="1">
      <c r="C94" s="8"/>
      <c r="D94" s="9"/>
      <c r="E94" s="9"/>
      <c r="F94" s="9"/>
      <c r="G94" s="9"/>
      <c r="H94" s="9"/>
      <c r="I94" s="9"/>
      <c r="J94" s="9"/>
      <c r="K94" s="9"/>
      <c r="L94" s="10"/>
      <c r="O94" s="82"/>
      <c r="P94" s="83"/>
      <c r="Q94" s="83"/>
      <c r="R94" s="83"/>
      <c r="S94" s="83"/>
      <c r="T94" s="83"/>
      <c r="U94" s="83"/>
      <c r="V94" s="83"/>
      <c r="W94" s="83"/>
      <c r="X94" s="83"/>
      <c r="Y94" s="83"/>
      <c r="AB94" s="83"/>
      <c r="AC94" s="84"/>
    </row>
    <row r="95" spans="1:29">
      <c r="C95" s="8"/>
      <c r="D95" s="9"/>
      <c r="E95" s="9"/>
      <c r="F95" s="9"/>
      <c r="G95" s="9"/>
      <c r="H95" s="9"/>
      <c r="I95" s="9"/>
      <c r="J95" s="9"/>
      <c r="K95" s="9"/>
      <c r="L95" s="10"/>
      <c r="O95" s="82"/>
      <c r="P95" s="83"/>
      <c r="Q95" s="83"/>
      <c r="R95" s="83"/>
      <c r="S95" s="83"/>
      <c r="T95" s="83"/>
      <c r="V95" s="96" t="s">
        <v>47</v>
      </c>
      <c r="W95" s="104" t="s">
        <v>46</v>
      </c>
      <c r="X95" s="97" t="s">
        <v>48</v>
      </c>
      <c r="Y95" s="105" t="s">
        <v>45</v>
      </c>
      <c r="AB95" s="83"/>
      <c r="AC95" s="84"/>
    </row>
    <row r="96" spans="1:29" ht="15" thickBot="1">
      <c r="C96" s="8"/>
      <c r="D96" s="9"/>
      <c r="E96" s="9"/>
      <c r="F96" s="9"/>
      <c r="G96" s="9"/>
      <c r="H96" s="9"/>
      <c r="I96" s="9"/>
      <c r="J96" s="9"/>
      <c r="K96" s="9"/>
      <c r="L96" s="10"/>
      <c r="O96" s="82"/>
      <c r="P96" s="83"/>
      <c r="Q96" s="83"/>
      <c r="R96" s="83"/>
      <c r="S96" s="83"/>
      <c r="T96" s="83"/>
      <c r="V96" s="98" t="s">
        <v>47</v>
      </c>
      <c r="W96" s="99" t="e">
        <f>W79</f>
        <v>#DIV/0!</v>
      </c>
      <c r="X96" s="100" t="s">
        <v>48</v>
      </c>
      <c r="Y96" s="101" t="e">
        <f>W84</f>
        <v>#DIV/0!</v>
      </c>
      <c r="AB96" s="83"/>
      <c r="AC96" s="84"/>
    </row>
    <row r="97" spans="3:29" ht="15" thickBot="1">
      <c r="C97" s="8"/>
      <c r="D97" s="9"/>
      <c r="E97" s="9"/>
      <c r="F97" s="9"/>
      <c r="G97" s="9"/>
      <c r="H97" s="9"/>
      <c r="I97" s="9"/>
      <c r="J97" s="9"/>
      <c r="K97" s="9"/>
      <c r="L97" s="10"/>
      <c r="O97" s="82"/>
      <c r="P97" s="83"/>
      <c r="Q97" s="83"/>
      <c r="R97" s="83"/>
      <c r="S97" s="83"/>
      <c r="T97" s="83"/>
      <c r="U97" s="83"/>
      <c r="V97" s="161"/>
      <c r="W97" s="162"/>
      <c r="X97" s="163" t="s">
        <v>60</v>
      </c>
      <c r="Y97" s="164"/>
      <c r="AB97" s="83"/>
      <c r="AC97" s="84"/>
    </row>
    <row r="98" spans="3:29">
      <c r="C98" s="8"/>
      <c r="D98" s="9"/>
      <c r="E98" s="9"/>
      <c r="F98" s="9"/>
      <c r="G98" s="9"/>
      <c r="H98" s="9"/>
      <c r="I98" s="9"/>
      <c r="J98" s="9"/>
      <c r="K98" s="9"/>
      <c r="L98" s="10"/>
      <c r="O98" s="82"/>
      <c r="P98" s="83"/>
      <c r="Q98" s="83"/>
      <c r="R98" s="83"/>
      <c r="S98" s="83"/>
      <c r="T98" s="83"/>
      <c r="U98" s="83"/>
      <c r="V98" s="83"/>
      <c r="W98" s="83"/>
      <c r="X98" s="83"/>
      <c r="Y98" s="83"/>
      <c r="Z98" s="83"/>
      <c r="AA98" s="83"/>
      <c r="AB98" s="83"/>
      <c r="AC98" s="84"/>
    </row>
    <row r="99" spans="3:29">
      <c r="C99" s="8"/>
      <c r="D99" s="9"/>
      <c r="E99" s="9"/>
      <c r="F99" s="9"/>
      <c r="G99" s="9"/>
      <c r="H99" s="9"/>
      <c r="I99" s="9"/>
      <c r="J99" s="9"/>
      <c r="K99" s="9"/>
      <c r="L99" s="10"/>
      <c r="O99" s="82"/>
      <c r="P99" s="83"/>
      <c r="Q99" s="83"/>
      <c r="R99" s="83"/>
      <c r="S99" s="83"/>
      <c r="T99" s="83"/>
      <c r="U99" s="83"/>
      <c r="V99" s="83"/>
      <c r="W99" s="83"/>
      <c r="X99" s="83"/>
      <c r="Y99" s="83"/>
      <c r="Z99" s="83"/>
      <c r="AA99" s="83"/>
      <c r="AB99" s="83"/>
      <c r="AC99" s="84"/>
    </row>
    <row r="100" spans="3:29">
      <c r="C100" s="8"/>
      <c r="D100" s="9"/>
      <c r="E100" s="9"/>
      <c r="F100" s="9"/>
      <c r="G100" s="9"/>
      <c r="H100" s="9"/>
      <c r="I100" s="9"/>
      <c r="J100" s="9"/>
      <c r="K100" s="9"/>
      <c r="L100" s="10"/>
      <c r="O100" s="82"/>
      <c r="P100" s="83"/>
      <c r="Q100" s="83"/>
      <c r="R100" s="83"/>
      <c r="S100" s="83"/>
      <c r="T100" s="83"/>
      <c r="U100" s="83"/>
      <c r="V100" s="83"/>
      <c r="W100" s="83"/>
      <c r="X100" s="83"/>
      <c r="Y100" s="83"/>
      <c r="Z100" s="83"/>
      <c r="AA100" s="83"/>
      <c r="AB100" s="83"/>
      <c r="AC100" s="84"/>
    </row>
    <row r="101" spans="3:29">
      <c r="C101" s="8"/>
      <c r="D101" s="9"/>
      <c r="E101" s="9"/>
      <c r="F101" s="9"/>
      <c r="G101" s="9"/>
      <c r="H101" s="9"/>
      <c r="I101" s="9"/>
      <c r="J101" s="9"/>
      <c r="K101" s="9"/>
      <c r="L101" s="10"/>
      <c r="O101" s="82"/>
      <c r="P101" s="83"/>
      <c r="Q101" s="83"/>
      <c r="R101" s="83"/>
      <c r="S101" s="83"/>
      <c r="T101" s="83"/>
      <c r="U101" s="83"/>
      <c r="V101" s="83"/>
      <c r="W101" s="83"/>
      <c r="X101" s="83"/>
      <c r="Y101" s="83"/>
      <c r="Z101" s="83"/>
      <c r="AA101" s="83"/>
      <c r="AB101" s="88"/>
      <c r="AC101" s="84"/>
    </row>
    <row r="102" spans="3:29" ht="15" thickBot="1">
      <c r="C102" s="8"/>
      <c r="D102" s="9"/>
      <c r="E102" s="9"/>
      <c r="F102" s="9"/>
      <c r="G102" s="9"/>
      <c r="H102" s="9"/>
      <c r="I102" s="9"/>
      <c r="J102" s="9"/>
      <c r="K102" s="9"/>
      <c r="L102" s="10"/>
      <c r="N102" s="83"/>
      <c r="O102" s="91"/>
      <c r="P102" s="92"/>
      <c r="Q102" s="92"/>
      <c r="R102" s="92"/>
      <c r="S102" s="92"/>
      <c r="T102" s="92"/>
      <c r="U102" s="92"/>
      <c r="V102" s="92"/>
      <c r="W102" s="92"/>
      <c r="X102" s="92"/>
      <c r="Y102" s="92"/>
      <c r="Z102" s="92"/>
      <c r="AA102" s="92"/>
      <c r="AB102" s="103"/>
      <c r="AC102" s="93"/>
    </row>
    <row r="103" spans="3:29">
      <c r="C103" s="8"/>
      <c r="D103" s="9"/>
      <c r="E103" s="9"/>
      <c r="F103" s="9"/>
      <c r="G103" s="9"/>
      <c r="H103" s="9"/>
      <c r="I103" s="9"/>
      <c r="J103" s="9"/>
      <c r="K103" s="9"/>
      <c r="L103" s="10"/>
      <c r="N103" s="83"/>
      <c r="O103" s="83"/>
      <c r="P103" s="83"/>
      <c r="Q103" s="83"/>
      <c r="R103" s="83"/>
      <c r="S103" s="83"/>
      <c r="T103" s="83"/>
      <c r="U103" s="83"/>
      <c r="V103" s="83"/>
      <c r="W103" s="83"/>
      <c r="X103" s="83"/>
      <c r="Y103" s="83"/>
      <c r="Z103" s="83"/>
      <c r="AA103" s="83"/>
      <c r="AB103" s="89"/>
      <c r="AC103" s="83"/>
    </row>
    <row r="104" spans="3:29">
      <c r="C104" s="8"/>
      <c r="D104" s="9"/>
      <c r="E104" s="9"/>
      <c r="F104" s="9"/>
      <c r="G104" s="9"/>
      <c r="H104" s="9"/>
      <c r="I104" s="9"/>
      <c r="J104" s="9"/>
      <c r="K104" s="9"/>
      <c r="L104" s="10"/>
      <c r="N104" s="83"/>
      <c r="O104" s="83"/>
      <c r="P104" s="83"/>
      <c r="Q104" s="83"/>
      <c r="R104" s="83"/>
      <c r="S104" s="83"/>
      <c r="T104" s="83"/>
      <c r="U104" s="83"/>
      <c r="V104" s="83"/>
      <c r="W104" s="83"/>
      <c r="X104" s="83"/>
      <c r="Y104" s="83"/>
      <c r="Z104" s="83"/>
      <c r="AA104" s="83"/>
      <c r="AB104" s="28"/>
      <c r="AC104" s="83"/>
    </row>
    <row r="105" spans="3:29">
      <c r="C105" s="8"/>
      <c r="D105" s="9"/>
      <c r="E105" s="9"/>
      <c r="F105" s="9"/>
      <c r="G105" s="9"/>
      <c r="H105" s="9"/>
      <c r="I105" s="9"/>
      <c r="J105" s="9"/>
      <c r="K105" s="9"/>
      <c r="L105" s="10"/>
      <c r="N105" s="83"/>
      <c r="O105" s="83"/>
      <c r="P105" s="83"/>
      <c r="Q105" s="83"/>
      <c r="R105" s="83"/>
      <c r="S105" s="83"/>
      <c r="T105" s="83"/>
      <c r="U105" s="83"/>
      <c r="V105" s="83"/>
      <c r="W105" s="83"/>
      <c r="X105" s="83"/>
      <c r="Y105" s="83"/>
      <c r="Z105" s="83"/>
      <c r="AA105" s="83"/>
      <c r="AB105" s="90"/>
      <c r="AC105" s="83"/>
    </row>
    <row r="106" spans="3:29">
      <c r="C106" s="8"/>
      <c r="D106" s="9"/>
      <c r="E106" s="9"/>
      <c r="F106" s="9"/>
      <c r="G106" s="9"/>
      <c r="H106" s="9"/>
      <c r="I106" s="9"/>
      <c r="J106" s="9"/>
      <c r="K106" s="9"/>
      <c r="L106" s="10"/>
      <c r="N106" s="83"/>
      <c r="O106" s="83"/>
      <c r="P106" s="83"/>
      <c r="Q106" s="83"/>
      <c r="R106" s="83"/>
      <c r="S106" s="83"/>
      <c r="T106" s="83"/>
      <c r="U106" s="83"/>
      <c r="V106" s="83"/>
      <c r="W106" s="83"/>
      <c r="X106" s="83"/>
      <c r="Y106" s="83"/>
      <c r="Z106" s="83"/>
      <c r="AA106" s="83"/>
      <c r="AB106" s="90"/>
      <c r="AC106" s="83"/>
    </row>
    <row r="107" spans="3:29">
      <c r="C107" s="8"/>
      <c r="D107" s="9"/>
      <c r="E107" s="9"/>
      <c r="F107" s="9"/>
      <c r="G107" s="9"/>
      <c r="H107" s="9"/>
      <c r="I107" s="9"/>
      <c r="J107" s="9"/>
      <c r="K107" s="9"/>
      <c r="L107" s="10"/>
      <c r="N107" s="83"/>
      <c r="O107" s="83"/>
      <c r="P107" s="83"/>
      <c r="Q107" s="83"/>
      <c r="R107" s="83"/>
      <c r="S107" s="83"/>
      <c r="T107" s="83"/>
      <c r="U107" s="83"/>
      <c r="V107" s="83"/>
      <c r="W107" s="83"/>
      <c r="X107" s="83"/>
      <c r="Y107" s="83"/>
      <c r="Z107" s="83"/>
      <c r="AA107" s="83"/>
      <c r="AB107" s="90"/>
      <c r="AC107" s="83"/>
    </row>
    <row r="108" spans="3:29">
      <c r="C108" s="8"/>
      <c r="D108" s="9"/>
      <c r="E108" s="9"/>
      <c r="F108" s="9"/>
      <c r="G108" s="9"/>
      <c r="H108" s="9"/>
      <c r="I108" s="9"/>
      <c r="J108" s="9"/>
      <c r="K108" s="9"/>
      <c r="L108" s="10"/>
      <c r="N108" s="83"/>
      <c r="O108" s="83"/>
      <c r="P108" s="83"/>
      <c r="Q108" s="83"/>
      <c r="R108" s="83"/>
      <c r="S108" s="83"/>
      <c r="T108" s="83"/>
      <c r="U108" s="83"/>
      <c r="V108" s="83"/>
      <c r="W108" s="83"/>
      <c r="X108" s="83"/>
      <c r="Y108" s="83"/>
      <c r="Z108" s="83"/>
      <c r="AA108" s="83"/>
      <c r="AB108" s="90"/>
      <c r="AC108" s="83"/>
    </row>
    <row r="109" spans="3:29">
      <c r="C109" s="8"/>
      <c r="D109" s="9"/>
      <c r="E109" s="9"/>
      <c r="F109" s="9"/>
      <c r="G109" s="9"/>
      <c r="H109" s="9"/>
      <c r="I109" s="9"/>
      <c r="J109" s="9"/>
      <c r="K109" s="9"/>
      <c r="L109" s="10"/>
      <c r="N109" s="83"/>
      <c r="O109" s="83"/>
      <c r="P109" s="83"/>
      <c r="Q109" s="83"/>
      <c r="R109" s="83"/>
      <c r="S109" s="83"/>
      <c r="T109" s="83"/>
      <c r="U109" s="83"/>
      <c r="V109" s="83"/>
      <c r="W109" s="83"/>
      <c r="X109" s="83"/>
      <c r="Y109" s="83"/>
      <c r="Z109" s="83"/>
      <c r="AA109" s="83"/>
      <c r="AB109" s="90"/>
      <c r="AC109" s="83"/>
    </row>
    <row r="110" spans="3:29">
      <c r="C110" s="8"/>
      <c r="D110" s="9"/>
      <c r="E110" s="9"/>
      <c r="F110" s="9"/>
      <c r="G110" s="9"/>
      <c r="H110" s="9"/>
      <c r="I110" s="9"/>
      <c r="J110" s="9"/>
      <c r="K110" s="9"/>
      <c r="L110" s="10"/>
      <c r="N110" s="83"/>
      <c r="O110" s="83"/>
      <c r="P110" s="83"/>
      <c r="Q110" s="83"/>
      <c r="R110" s="83"/>
      <c r="S110" s="83"/>
      <c r="T110" s="83"/>
      <c r="U110" s="83"/>
      <c r="V110" s="83"/>
      <c r="W110" s="83"/>
      <c r="X110" s="83"/>
      <c r="Y110" s="83"/>
      <c r="Z110" s="83"/>
      <c r="AA110" s="83"/>
      <c r="AB110" s="90"/>
      <c r="AC110" s="83"/>
    </row>
    <row r="111" spans="3:29">
      <c r="C111" s="8"/>
      <c r="D111" s="9"/>
      <c r="E111" s="9"/>
      <c r="F111" s="9"/>
      <c r="G111" s="9"/>
      <c r="H111" s="9"/>
      <c r="I111" s="9"/>
      <c r="J111" s="9"/>
      <c r="K111" s="9"/>
      <c r="L111" s="10"/>
      <c r="N111" s="83"/>
      <c r="O111" s="83"/>
      <c r="P111" s="83"/>
      <c r="Q111" s="83"/>
      <c r="R111" s="83"/>
      <c r="S111" s="83"/>
      <c r="T111" s="83"/>
      <c r="U111" s="83"/>
      <c r="V111" s="83"/>
      <c r="W111" s="83"/>
      <c r="X111" s="83"/>
      <c r="Y111" s="83"/>
      <c r="Z111" s="83"/>
      <c r="AA111" s="83"/>
      <c r="AB111" s="90"/>
      <c r="AC111" s="83"/>
    </row>
    <row r="112" spans="3:29">
      <c r="C112" s="8"/>
      <c r="D112" s="9"/>
      <c r="E112" s="9"/>
      <c r="F112" s="9"/>
      <c r="G112" s="9"/>
      <c r="H112" s="9"/>
      <c r="I112" s="9"/>
      <c r="J112" s="9"/>
      <c r="K112" s="9"/>
      <c r="L112" s="10"/>
      <c r="N112" s="83"/>
      <c r="O112" s="83"/>
      <c r="P112" s="83"/>
      <c r="Q112" s="83"/>
      <c r="R112" s="83"/>
      <c r="S112" s="83"/>
      <c r="T112" s="83"/>
      <c r="U112" s="83"/>
      <c r="V112" s="83"/>
      <c r="W112" s="83"/>
      <c r="X112" s="83"/>
      <c r="Y112" s="83"/>
      <c r="Z112" s="83"/>
      <c r="AA112" s="83"/>
      <c r="AB112" s="90"/>
      <c r="AC112" s="83"/>
    </row>
    <row r="113" spans="3:29">
      <c r="C113" s="8"/>
      <c r="D113" s="9"/>
      <c r="E113" s="9"/>
      <c r="F113" s="9"/>
      <c r="G113" s="9"/>
      <c r="H113" s="9"/>
      <c r="I113" s="9"/>
      <c r="J113" s="9"/>
      <c r="K113" s="9"/>
      <c r="L113" s="10"/>
      <c r="N113" s="83"/>
      <c r="O113" s="83"/>
      <c r="P113" s="83"/>
      <c r="Q113" s="83"/>
      <c r="R113" s="83"/>
      <c r="S113" s="83"/>
      <c r="T113" s="83"/>
      <c r="U113" s="83"/>
      <c r="V113" s="83"/>
      <c r="W113" s="83"/>
      <c r="X113" s="83"/>
      <c r="Y113" s="83"/>
      <c r="Z113" s="83"/>
      <c r="AA113" s="83"/>
      <c r="AB113" s="90"/>
      <c r="AC113" s="83"/>
    </row>
    <row r="114" spans="3:29">
      <c r="C114" s="8"/>
      <c r="D114" s="9"/>
      <c r="E114" s="9"/>
      <c r="F114" s="9"/>
      <c r="G114" s="9"/>
      <c r="H114" s="9"/>
      <c r="I114" s="9"/>
      <c r="J114" s="9"/>
      <c r="K114" s="9"/>
      <c r="L114" s="10"/>
      <c r="N114" s="83"/>
      <c r="O114" s="83"/>
      <c r="P114" s="83"/>
      <c r="Q114" s="83"/>
      <c r="R114" s="83"/>
      <c r="S114" s="83"/>
      <c r="T114" s="83"/>
      <c r="U114" s="83"/>
      <c r="V114" s="83"/>
      <c r="W114" s="83"/>
      <c r="X114" s="83"/>
      <c r="Y114" s="83"/>
      <c r="Z114" s="83"/>
      <c r="AA114" s="83"/>
      <c r="AB114" s="90"/>
      <c r="AC114" s="83"/>
    </row>
    <row r="115" spans="3:29">
      <c r="C115" s="8"/>
      <c r="D115" s="9"/>
      <c r="E115" s="9"/>
      <c r="F115" s="9"/>
      <c r="G115" s="9"/>
      <c r="H115" s="9"/>
      <c r="I115" s="9"/>
      <c r="J115" s="9"/>
      <c r="K115" s="9"/>
      <c r="L115" s="10"/>
      <c r="N115" s="83"/>
      <c r="O115" s="83"/>
      <c r="P115" s="83"/>
      <c r="Q115" s="83"/>
      <c r="R115" s="83"/>
      <c r="S115" s="83"/>
      <c r="T115" s="83"/>
      <c r="U115" s="83"/>
      <c r="V115" s="83"/>
      <c r="W115" s="83"/>
      <c r="X115" s="83"/>
      <c r="Y115" s="83"/>
      <c r="Z115" s="83"/>
      <c r="AA115" s="83"/>
      <c r="AB115" s="90"/>
      <c r="AC115" s="83"/>
    </row>
    <row r="116" spans="3:29">
      <c r="C116" s="8"/>
      <c r="D116" s="9"/>
      <c r="E116" s="9"/>
      <c r="F116" s="9"/>
      <c r="G116" s="9"/>
      <c r="H116" s="9"/>
      <c r="I116" s="9"/>
      <c r="J116" s="9"/>
      <c r="K116" s="9"/>
      <c r="L116" s="10"/>
      <c r="N116" s="83"/>
      <c r="O116" s="83"/>
      <c r="P116" s="83"/>
      <c r="Q116" s="83"/>
      <c r="R116" s="83"/>
      <c r="S116" s="83"/>
      <c r="T116" s="83"/>
      <c r="U116" s="83"/>
      <c r="V116" s="83"/>
      <c r="W116" s="83"/>
      <c r="X116" s="83"/>
      <c r="Y116" s="83"/>
      <c r="Z116" s="83"/>
      <c r="AA116" s="83"/>
      <c r="AB116" s="90"/>
      <c r="AC116" s="83"/>
    </row>
    <row r="117" spans="3:29" ht="15" thickBot="1">
      <c r="C117" s="11"/>
      <c r="D117" s="12"/>
      <c r="E117" s="12"/>
      <c r="F117" s="12"/>
      <c r="G117" s="12"/>
      <c r="H117" s="12"/>
      <c r="I117" s="12"/>
      <c r="J117" s="12"/>
      <c r="K117" s="12"/>
      <c r="L117" s="13"/>
      <c r="N117" s="83"/>
      <c r="O117" s="83"/>
      <c r="P117" s="83"/>
      <c r="Q117" s="83"/>
      <c r="R117" s="83"/>
      <c r="S117" s="83"/>
      <c r="T117" s="83"/>
      <c r="U117" s="83"/>
      <c r="V117" s="83"/>
      <c r="W117" s="83"/>
      <c r="X117" s="83"/>
      <c r="Y117" s="83"/>
      <c r="Z117" s="83"/>
      <c r="AA117" s="83"/>
      <c r="AB117" s="90"/>
      <c r="AC117" s="83"/>
    </row>
    <row r="118" spans="3:29">
      <c r="N118" s="83"/>
      <c r="O118" s="83"/>
      <c r="P118" s="83"/>
      <c r="Q118" s="83"/>
      <c r="R118" s="83"/>
      <c r="S118" s="83"/>
      <c r="T118" s="83"/>
      <c r="U118" s="83"/>
      <c r="V118" s="83"/>
      <c r="W118" s="83"/>
      <c r="X118" s="83"/>
      <c r="Y118" s="83"/>
      <c r="Z118" s="83"/>
      <c r="AA118" s="83"/>
      <c r="AB118" s="90"/>
      <c r="AC118" s="83"/>
    </row>
    <row r="119" spans="3:29">
      <c r="N119" s="83"/>
      <c r="O119" s="83"/>
      <c r="P119" s="83"/>
      <c r="Q119" s="83"/>
      <c r="R119" s="83"/>
      <c r="S119" s="83"/>
      <c r="T119" s="83"/>
      <c r="U119" s="83"/>
      <c r="V119" s="83"/>
      <c r="W119" s="83"/>
      <c r="X119" s="83"/>
      <c r="Y119" s="83"/>
      <c r="Z119" s="83"/>
      <c r="AA119" s="83"/>
      <c r="AB119" s="90"/>
      <c r="AC119" s="83"/>
    </row>
    <row r="120" spans="3:29">
      <c r="C120" t="s">
        <v>25</v>
      </c>
      <c r="N120" s="83"/>
      <c r="O120" s="83"/>
      <c r="P120" s="83"/>
      <c r="Q120" s="83"/>
      <c r="R120" s="83"/>
      <c r="S120" s="83"/>
      <c r="T120" s="83"/>
      <c r="U120" s="83"/>
      <c r="V120" s="83"/>
      <c r="W120" s="83"/>
      <c r="X120" s="83"/>
      <c r="Y120" s="83"/>
      <c r="Z120" s="83"/>
      <c r="AA120" s="83"/>
      <c r="AB120" s="90"/>
      <c r="AC120" s="83"/>
    </row>
    <row r="121" spans="3:29">
      <c r="N121" s="83"/>
      <c r="O121" s="83"/>
      <c r="P121" s="83"/>
      <c r="Q121" s="83"/>
      <c r="R121" s="83"/>
      <c r="S121" s="83"/>
      <c r="T121" s="83"/>
      <c r="U121" s="83"/>
      <c r="V121" s="83"/>
      <c r="W121" s="83"/>
      <c r="X121" s="83"/>
      <c r="Y121" s="83"/>
      <c r="Z121" s="83"/>
      <c r="AA121" s="83"/>
      <c r="AB121" s="90"/>
      <c r="AC121" s="83"/>
    </row>
    <row r="122" spans="3:29">
      <c r="N122" s="83"/>
      <c r="O122" s="83"/>
      <c r="P122" s="83"/>
      <c r="Q122" s="83"/>
      <c r="R122" s="83"/>
      <c r="S122" s="83"/>
      <c r="T122" s="83"/>
      <c r="U122" s="83"/>
      <c r="V122" s="83"/>
      <c r="W122" s="83"/>
      <c r="X122" s="83"/>
      <c r="Y122" s="83"/>
      <c r="Z122" s="83"/>
      <c r="AA122" s="83"/>
      <c r="AB122" s="90"/>
      <c r="AC122" s="83"/>
    </row>
    <row r="123" spans="3:29">
      <c r="N123" s="83"/>
      <c r="O123" s="83"/>
      <c r="P123" s="83"/>
      <c r="Q123" s="83"/>
      <c r="R123" s="83"/>
      <c r="S123" s="83"/>
      <c r="T123" s="83"/>
      <c r="U123" s="83"/>
      <c r="V123" s="83"/>
      <c r="W123" s="83"/>
      <c r="X123" s="83"/>
      <c r="Y123" s="83"/>
      <c r="Z123" s="83"/>
      <c r="AA123" s="83"/>
      <c r="AB123" s="28"/>
      <c r="AC123" s="83"/>
    </row>
    <row r="124" spans="3:29">
      <c r="N124" s="83"/>
      <c r="O124" s="83"/>
      <c r="P124" s="83"/>
      <c r="Q124" s="83"/>
      <c r="R124" s="83"/>
      <c r="S124" s="83"/>
      <c r="T124" s="83"/>
      <c r="U124" s="83"/>
      <c r="V124" s="83"/>
      <c r="W124" s="83"/>
      <c r="X124" s="83"/>
      <c r="Y124" s="83"/>
      <c r="Z124" s="83"/>
      <c r="AA124" s="83"/>
      <c r="AB124" s="28"/>
      <c r="AC124" s="83"/>
    </row>
    <row r="125" spans="3:29">
      <c r="N125" s="83"/>
      <c r="O125" s="83"/>
      <c r="P125" s="83"/>
      <c r="Q125" s="83"/>
      <c r="R125" s="83"/>
      <c r="S125" s="83"/>
      <c r="T125" s="83"/>
      <c r="U125" s="83"/>
      <c r="V125" s="83"/>
      <c r="W125" s="83"/>
      <c r="X125" s="83"/>
      <c r="Y125" s="83"/>
      <c r="Z125" s="83"/>
      <c r="AA125" s="83"/>
      <c r="AB125" s="28"/>
      <c r="AC125" s="83"/>
    </row>
    <row r="126" spans="3:29">
      <c r="N126" s="83"/>
      <c r="O126" s="83"/>
      <c r="P126" s="83"/>
      <c r="Q126" s="83"/>
      <c r="R126" s="83"/>
      <c r="S126" s="83"/>
      <c r="T126" s="83"/>
      <c r="U126" s="83"/>
      <c r="V126" s="83"/>
      <c r="W126" s="83"/>
      <c r="X126" s="83"/>
      <c r="Y126" s="83"/>
      <c r="Z126" s="83"/>
      <c r="AA126" s="83"/>
      <c r="AB126" s="28"/>
      <c r="AC126" s="83"/>
    </row>
    <row r="127" spans="3:29">
      <c r="N127" s="83"/>
      <c r="O127" s="83"/>
      <c r="P127" s="83"/>
      <c r="Q127" s="83"/>
      <c r="R127" s="83"/>
      <c r="S127" s="83"/>
      <c r="T127" s="83"/>
      <c r="U127" s="83"/>
      <c r="V127" s="83"/>
      <c r="W127" s="83"/>
      <c r="X127" s="83"/>
      <c r="Y127" s="83"/>
      <c r="Z127" s="83"/>
      <c r="AA127" s="83"/>
      <c r="AB127" s="28"/>
      <c r="AC127" s="83"/>
    </row>
    <row r="128" spans="3:29">
      <c r="N128" s="83"/>
      <c r="O128" s="83"/>
      <c r="P128" s="83"/>
      <c r="Q128" s="83"/>
      <c r="R128" s="83"/>
      <c r="S128" s="83"/>
      <c r="T128" s="83"/>
      <c r="U128" s="83"/>
      <c r="V128" s="83"/>
      <c r="W128" s="83"/>
      <c r="X128" s="83"/>
      <c r="Y128" s="83"/>
      <c r="Z128" s="83"/>
      <c r="AA128" s="83"/>
      <c r="AB128" s="28"/>
      <c r="AC128" s="83"/>
    </row>
    <row r="129" spans="14:29">
      <c r="N129" s="83"/>
      <c r="O129" s="83"/>
      <c r="P129" s="28"/>
      <c r="Q129" s="83"/>
      <c r="R129" s="83"/>
      <c r="S129" s="83"/>
      <c r="T129" s="83"/>
      <c r="U129" s="83"/>
      <c r="V129" s="83"/>
      <c r="W129" s="83"/>
      <c r="X129" s="83"/>
      <c r="Y129" s="83"/>
      <c r="Z129" s="83"/>
      <c r="AA129" s="83"/>
      <c r="AB129" s="28"/>
      <c r="AC129" s="83"/>
    </row>
    <row r="130" spans="14:29">
      <c r="N130" s="83"/>
      <c r="O130" s="28"/>
      <c r="P130" s="28"/>
      <c r="Q130" s="83"/>
      <c r="R130" s="83"/>
      <c r="S130" s="83"/>
      <c r="T130" s="83"/>
      <c r="U130" s="83"/>
      <c r="V130" s="83"/>
      <c r="W130" s="83"/>
      <c r="X130" s="83"/>
      <c r="Y130" s="83"/>
      <c r="Z130" s="83"/>
      <c r="AA130" s="83"/>
      <c r="AB130" s="28"/>
      <c r="AC130" s="83"/>
    </row>
    <row r="131" spans="14:29">
      <c r="N131" s="83"/>
      <c r="O131" s="28"/>
      <c r="P131" s="28"/>
      <c r="Q131" s="83"/>
      <c r="R131" s="83"/>
      <c r="S131" s="83"/>
      <c r="T131" s="83"/>
      <c r="U131" s="83"/>
      <c r="V131" s="83"/>
      <c r="W131" s="83"/>
      <c r="X131" s="83"/>
      <c r="Y131" s="83"/>
      <c r="Z131" s="83"/>
      <c r="AA131" s="83"/>
      <c r="AB131" s="28"/>
      <c r="AC131" s="83"/>
    </row>
    <row r="132" spans="14:29">
      <c r="N132" s="83"/>
      <c r="O132" s="83"/>
      <c r="P132" s="83"/>
      <c r="Q132" s="83"/>
      <c r="R132" s="83"/>
      <c r="S132" s="83"/>
      <c r="T132" s="83"/>
      <c r="U132" s="83"/>
      <c r="V132" s="83"/>
      <c r="W132" s="83"/>
      <c r="X132" s="83"/>
      <c r="Y132" s="83"/>
      <c r="Z132" s="83"/>
      <c r="AA132" s="83"/>
      <c r="AB132" s="28"/>
      <c r="AC132" s="83"/>
    </row>
    <row r="133" spans="14:29">
      <c r="N133" s="83"/>
      <c r="O133" s="83"/>
      <c r="P133" s="83"/>
      <c r="Q133" s="83"/>
      <c r="R133" s="83"/>
      <c r="S133" s="83"/>
      <c r="T133" s="83"/>
      <c r="U133" s="83"/>
      <c r="V133" s="83"/>
      <c r="W133" s="83"/>
      <c r="X133" s="83"/>
      <c r="Y133" s="83"/>
      <c r="Z133" s="83"/>
      <c r="AA133" s="83"/>
      <c r="AB133" s="28"/>
      <c r="AC133" s="83"/>
    </row>
    <row r="134" spans="14:29">
      <c r="N134" s="83"/>
      <c r="O134" s="83"/>
      <c r="P134" s="83"/>
      <c r="Q134" s="83"/>
      <c r="R134" s="83"/>
      <c r="S134" s="83"/>
      <c r="T134" s="83"/>
      <c r="U134" s="83"/>
      <c r="V134" s="83"/>
      <c r="W134" s="83"/>
      <c r="X134" s="83"/>
      <c r="Y134" s="83"/>
      <c r="Z134" s="83"/>
      <c r="AA134" s="83"/>
      <c r="AB134" s="28"/>
      <c r="AC134" s="83"/>
    </row>
    <row r="135" spans="14:29">
      <c r="N135" s="83"/>
      <c r="O135" s="83"/>
      <c r="P135" s="83"/>
      <c r="Q135" s="83"/>
      <c r="R135" s="83"/>
      <c r="S135" s="83"/>
      <c r="T135" s="83"/>
      <c r="U135" s="83"/>
      <c r="V135" s="83"/>
      <c r="W135" s="83"/>
      <c r="X135" s="83"/>
      <c r="Y135" s="83"/>
      <c r="Z135" s="83"/>
      <c r="AA135" s="83"/>
      <c r="AB135" s="28"/>
      <c r="AC135" s="83"/>
    </row>
    <row r="136" spans="14:29">
      <c r="N136" s="83"/>
      <c r="O136" s="83"/>
      <c r="P136" s="83"/>
      <c r="Q136" s="83"/>
      <c r="R136" s="83"/>
      <c r="S136" s="83"/>
      <c r="T136" s="83"/>
      <c r="U136" s="83"/>
      <c r="V136" s="83"/>
      <c r="W136" s="83"/>
      <c r="X136" s="83"/>
      <c r="Y136" s="83"/>
      <c r="Z136" s="83"/>
      <c r="AA136" s="83"/>
      <c r="AB136" s="28"/>
      <c r="AC136" s="83"/>
    </row>
    <row r="137" spans="14:29">
      <c r="N137" s="83"/>
      <c r="O137" s="83"/>
      <c r="P137" s="83"/>
      <c r="Q137" s="83"/>
      <c r="R137" s="83"/>
      <c r="S137" s="83"/>
      <c r="T137" s="83"/>
      <c r="U137" s="83"/>
      <c r="V137" s="83"/>
      <c r="W137" s="83"/>
      <c r="X137" s="83"/>
      <c r="Y137" s="83"/>
      <c r="Z137" s="83"/>
      <c r="AA137" s="83"/>
      <c r="AB137" s="28"/>
      <c r="AC137" s="83"/>
    </row>
    <row r="138" spans="14:29">
      <c r="N138" s="83"/>
      <c r="O138" s="83"/>
      <c r="P138" s="83"/>
      <c r="Q138" s="83"/>
      <c r="R138" s="83"/>
      <c r="S138" s="83"/>
      <c r="T138" s="83"/>
      <c r="U138" s="83"/>
      <c r="V138" s="83"/>
      <c r="W138" s="83"/>
      <c r="X138" s="83"/>
      <c r="Y138" s="83"/>
      <c r="Z138" s="83"/>
      <c r="AA138" s="83"/>
      <c r="AB138" s="28"/>
      <c r="AC138" s="83"/>
    </row>
    <row r="139" spans="14:29">
      <c r="N139" s="83"/>
      <c r="O139" s="83"/>
      <c r="P139" s="83"/>
      <c r="Q139" s="83"/>
      <c r="R139" s="83"/>
      <c r="S139" s="83"/>
      <c r="T139" s="83"/>
      <c r="U139" s="83"/>
      <c r="V139" s="83"/>
      <c r="W139" s="83"/>
      <c r="X139" s="83"/>
      <c r="Y139" s="83"/>
      <c r="Z139" s="83"/>
      <c r="AA139" s="83"/>
      <c r="AB139" s="28"/>
      <c r="AC139" s="83"/>
    </row>
    <row r="140" spans="14:29">
      <c r="N140" s="83"/>
      <c r="O140" s="83"/>
      <c r="P140" s="83"/>
      <c r="Q140" s="83"/>
      <c r="R140" s="83"/>
      <c r="S140" s="83"/>
      <c r="T140" s="83"/>
      <c r="U140" s="83"/>
      <c r="V140" s="83"/>
      <c r="W140" s="83"/>
      <c r="X140" s="83"/>
      <c r="Y140" s="83"/>
      <c r="Z140" s="83"/>
      <c r="AA140" s="83"/>
      <c r="AB140" s="83"/>
      <c r="AC140" s="83"/>
    </row>
    <row r="141" spans="14:29">
      <c r="N141" s="83"/>
      <c r="O141" s="83"/>
      <c r="P141" s="83"/>
      <c r="Q141" s="83"/>
      <c r="R141" s="83"/>
      <c r="S141" s="83"/>
      <c r="T141" s="83"/>
      <c r="U141" s="83"/>
      <c r="V141" s="83"/>
      <c r="W141" s="83"/>
      <c r="X141" s="83"/>
      <c r="Y141" s="83"/>
      <c r="Z141" s="83"/>
      <c r="AA141" s="83"/>
      <c r="AB141" s="83"/>
      <c r="AC141" s="83"/>
    </row>
    <row r="142" spans="14:29">
      <c r="N142" s="83"/>
      <c r="O142" s="83"/>
      <c r="P142" s="83"/>
      <c r="Q142" s="83"/>
      <c r="R142" s="83"/>
      <c r="S142" s="83"/>
      <c r="T142" s="83"/>
      <c r="U142" s="83"/>
      <c r="V142" s="83"/>
      <c r="W142" s="83"/>
      <c r="X142" s="83"/>
      <c r="Y142" s="83"/>
      <c r="Z142" s="83"/>
      <c r="AA142" s="83"/>
      <c r="AB142" s="83"/>
      <c r="AC142" s="83"/>
    </row>
  </sheetData>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9C4E4-F4E1-45F4-B54D-13C18F952DFF}">
  <dimension ref="A1:AM142"/>
  <sheetViews>
    <sheetView topLeftCell="A10" zoomScale="70" zoomScaleNormal="70" workbookViewId="0">
      <selection activeCell="H12" sqref="H12:I46"/>
    </sheetView>
  </sheetViews>
  <sheetFormatPr defaultRowHeight="14.4"/>
  <cols>
    <col min="1" max="1" width="5.109375" style="43" customWidth="1"/>
    <col min="2" max="2" width="3.33203125" customWidth="1"/>
    <col min="3" max="3" width="40.21875" customWidth="1"/>
    <col min="4" max="4" width="21.21875" customWidth="1"/>
    <col min="5" max="5" width="11" customWidth="1"/>
    <col min="6" max="6" width="7.33203125" customWidth="1"/>
    <col min="7" max="7" width="22.21875" customWidth="1"/>
    <col min="8" max="8" width="15.5546875" bestFit="1" customWidth="1"/>
    <col min="9" max="9" width="16.88671875" bestFit="1" customWidth="1"/>
    <col min="10" max="10" width="3.21875" customWidth="1"/>
    <col min="16" max="16" width="4.5546875" customWidth="1"/>
    <col min="17" max="17" width="17.109375" customWidth="1"/>
    <col min="18" max="18" width="15.5546875" customWidth="1"/>
    <col min="19" max="19" width="18.77734375" customWidth="1"/>
    <col min="20" max="20" width="15.33203125" customWidth="1"/>
    <col min="21" max="21" width="17.33203125" customWidth="1"/>
    <col min="22" max="22" width="10.6640625" customWidth="1"/>
    <col min="23" max="23" width="9.88671875" customWidth="1"/>
    <col min="24" max="24" width="14" customWidth="1"/>
    <col min="25" max="25" width="16.5546875" customWidth="1"/>
    <col min="26" max="26" width="16.33203125" bestFit="1" customWidth="1"/>
    <col min="27" max="27" width="11" bestFit="1" customWidth="1"/>
    <col min="28" max="28" width="7.5546875" customWidth="1"/>
    <col min="30" max="30" width="15.33203125" customWidth="1"/>
    <col min="32" max="32" width="13.109375" customWidth="1"/>
    <col min="33" max="33" width="4.6640625" customWidth="1"/>
    <col min="37" max="37" width="26.88671875" customWidth="1"/>
    <col min="38" max="38" width="4.88671875" customWidth="1"/>
    <col min="43" max="43" width="22.21875" customWidth="1"/>
  </cols>
  <sheetData>
    <row r="1" spans="1:39" ht="15" thickBot="1">
      <c r="A1" s="146"/>
      <c r="B1" s="14"/>
      <c r="C1" s="148" t="s">
        <v>58</v>
      </c>
      <c r="D1" s="14"/>
      <c r="E1" s="14"/>
      <c r="F1" s="14"/>
      <c r="Z1" s="43"/>
    </row>
    <row r="2" spans="1:39" ht="15" thickBot="1">
      <c r="C2" s="16" t="s">
        <v>20</v>
      </c>
      <c r="D2" s="17" t="s">
        <v>17</v>
      </c>
      <c r="E2" s="18"/>
      <c r="F2" s="19"/>
      <c r="Z2" s="43"/>
    </row>
    <row r="3" spans="1:39">
      <c r="C3" s="20" t="s">
        <v>19</v>
      </c>
      <c r="D3" s="27" t="s">
        <v>21</v>
      </c>
      <c r="E3" s="15"/>
      <c r="F3" s="21"/>
      <c r="O3" s="78"/>
      <c r="P3" s="79"/>
      <c r="Q3" s="79"/>
      <c r="R3" s="79"/>
      <c r="S3" s="79"/>
      <c r="T3" s="79"/>
      <c r="U3" s="79"/>
      <c r="V3" s="79"/>
      <c r="W3" s="79"/>
      <c r="X3" s="79"/>
      <c r="Y3" s="79"/>
      <c r="Z3" s="80"/>
      <c r="AA3" s="79"/>
      <c r="AB3" s="79"/>
      <c r="AC3" s="81"/>
      <c r="AF3" s="78"/>
      <c r="AG3" s="79"/>
      <c r="AH3" s="79"/>
      <c r="AI3" s="79"/>
      <c r="AJ3" s="79"/>
      <c r="AK3" s="79"/>
      <c r="AL3" s="79"/>
      <c r="AM3" s="81"/>
    </row>
    <row r="4" spans="1:39">
      <c r="C4" s="20" t="s">
        <v>0</v>
      </c>
      <c r="D4" s="26" t="s">
        <v>22</v>
      </c>
      <c r="E4" s="15"/>
      <c r="F4" s="21"/>
      <c r="O4" s="82"/>
      <c r="P4" s="83"/>
      <c r="Q4" s="83"/>
      <c r="R4" s="83"/>
      <c r="S4" s="83"/>
      <c r="T4" s="83"/>
      <c r="U4" s="83"/>
      <c r="V4" s="83"/>
      <c r="W4" s="83"/>
      <c r="X4" s="83"/>
      <c r="Y4" s="83"/>
      <c r="Z4" s="28"/>
      <c r="AA4" s="83"/>
      <c r="AB4" s="83"/>
      <c r="AC4" s="84"/>
      <c r="AF4" s="82"/>
      <c r="AG4" s="109" t="s">
        <v>53</v>
      </c>
      <c r="AH4" s="83"/>
      <c r="AI4" s="83"/>
      <c r="AJ4" s="83"/>
      <c r="AK4" s="83"/>
      <c r="AL4" s="83"/>
      <c r="AM4" s="84"/>
    </row>
    <row r="5" spans="1:39">
      <c r="C5" s="20" t="s">
        <v>3</v>
      </c>
      <c r="D5" s="26" t="s">
        <v>23</v>
      </c>
      <c r="E5" s="15"/>
      <c r="F5" s="21"/>
      <c r="O5" s="82"/>
      <c r="P5" s="83"/>
      <c r="Q5" s="83"/>
      <c r="R5" s="83"/>
      <c r="S5" s="83"/>
      <c r="T5" s="83"/>
      <c r="U5" s="83"/>
      <c r="V5" s="83"/>
      <c r="W5" s="85" t="s">
        <v>43</v>
      </c>
      <c r="X5" s="83"/>
      <c r="Z5" s="28"/>
      <c r="AA5" s="83"/>
      <c r="AB5" s="83"/>
      <c r="AC5" s="84"/>
      <c r="AF5" s="82"/>
      <c r="AG5" s="83"/>
      <c r="AH5" s="83"/>
      <c r="AI5" s="83"/>
      <c r="AJ5" s="83"/>
      <c r="AK5" s="83"/>
      <c r="AL5" s="83"/>
      <c r="AM5" s="84"/>
    </row>
    <row r="6" spans="1:39">
      <c r="C6" s="20" t="s">
        <v>1</v>
      </c>
      <c r="D6" s="27" t="s">
        <v>24</v>
      </c>
      <c r="E6" s="15"/>
      <c r="F6" s="21"/>
      <c r="O6" s="82"/>
      <c r="P6" s="83"/>
      <c r="Q6" s="83"/>
      <c r="R6" s="83"/>
      <c r="S6" s="83"/>
      <c r="T6" s="83"/>
      <c r="U6" s="83"/>
      <c r="V6" s="83"/>
      <c r="W6" s="85" t="s">
        <v>44</v>
      </c>
      <c r="X6" s="83"/>
      <c r="Z6" s="28"/>
      <c r="AA6" s="83"/>
      <c r="AB6" s="83"/>
      <c r="AC6" s="84"/>
      <c r="AF6" s="82"/>
      <c r="AG6" s="83"/>
      <c r="AH6" s="83"/>
      <c r="AI6" s="83"/>
      <c r="AJ6" s="83"/>
      <c r="AK6" s="95" t="s">
        <v>51</v>
      </c>
      <c r="AL6" s="83"/>
      <c r="AM6" s="84"/>
    </row>
    <row r="7" spans="1:39" ht="15" thickBot="1">
      <c r="C7" s="22" t="s">
        <v>2</v>
      </c>
      <c r="D7" s="23"/>
      <c r="E7" s="24"/>
      <c r="F7" s="25"/>
      <c r="O7" s="82"/>
      <c r="P7" s="83"/>
      <c r="Q7" s="83"/>
      <c r="R7" s="83"/>
      <c r="S7" s="83"/>
      <c r="T7" s="83"/>
      <c r="U7" s="83"/>
      <c r="V7" s="83"/>
      <c r="W7" s="83"/>
      <c r="X7" s="83"/>
      <c r="Y7" s="83"/>
      <c r="Z7" s="28"/>
      <c r="AA7" s="83"/>
      <c r="AB7" s="83"/>
      <c r="AC7" s="84"/>
      <c r="AF7" s="82"/>
      <c r="AG7" s="83"/>
      <c r="AH7" s="83"/>
      <c r="AI7" s="83"/>
      <c r="AJ7" s="83"/>
      <c r="AL7" s="83"/>
      <c r="AM7" s="84"/>
    </row>
    <row r="8" spans="1:39" ht="15" thickBot="1">
      <c r="A8" s="1"/>
      <c r="B8" s="1"/>
      <c r="O8" s="82"/>
      <c r="P8" s="83"/>
      <c r="Q8" s="83"/>
      <c r="R8" s="83"/>
      <c r="S8" s="83"/>
      <c r="T8" s="83"/>
      <c r="U8" s="83"/>
      <c r="V8" s="83"/>
      <c r="W8" s="83"/>
      <c r="X8" s="83"/>
      <c r="Y8" s="83"/>
      <c r="Z8" s="28"/>
      <c r="AA8" s="83"/>
      <c r="AB8" s="83"/>
      <c r="AC8" s="84"/>
      <c r="AF8" s="82"/>
      <c r="AG8" s="83"/>
      <c r="AH8" s="83"/>
      <c r="AI8" s="83"/>
      <c r="AJ8" s="83"/>
      <c r="AK8" s="83"/>
      <c r="AL8" s="83"/>
      <c r="AM8" s="84"/>
    </row>
    <row r="9" spans="1:39" ht="15" thickBot="1">
      <c r="B9" s="2"/>
      <c r="C9" s="3"/>
      <c r="D9" s="3"/>
      <c r="E9" s="3"/>
      <c r="F9" s="3"/>
      <c r="G9" s="4"/>
      <c r="H9" s="3"/>
      <c r="I9" s="44"/>
      <c r="J9" s="2"/>
      <c r="O9" s="82"/>
      <c r="P9" s="131"/>
      <c r="Q9" s="132"/>
      <c r="R9" s="132"/>
      <c r="S9" s="132"/>
      <c r="T9" s="132"/>
      <c r="U9" s="132"/>
      <c r="V9" s="132"/>
      <c r="W9" s="83"/>
      <c r="X9" s="131"/>
      <c r="Y9" s="132"/>
      <c r="Z9" s="132"/>
      <c r="AA9" s="132"/>
      <c r="AB9" s="131"/>
      <c r="AC9" s="84"/>
      <c r="AF9" s="82"/>
      <c r="AG9" s="151"/>
      <c r="AH9" s="152"/>
      <c r="AI9" s="152"/>
      <c r="AJ9" s="152"/>
      <c r="AK9" s="153" t="s">
        <v>42</v>
      </c>
      <c r="AL9" s="152"/>
      <c r="AM9" s="84"/>
    </row>
    <row r="10" spans="1:39" ht="18" thickBot="1">
      <c r="B10" s="2"/>
      <c r="C10" s="51" t="s">
        <v>13</v>
      </c>
      <c r="D10" s="52" t="s">
        <v>14</v>
      </c>
      <c r="E10" s="52" t="s">
        <v>18</v>
      </c>
      <c r="F10" s="52" t="s">
        <v>15</v>
      </c>
      <c r="G10" s="52" t="s">
        <v>4</v>
      </c>
      <c r="H10" s="52" t="s">
        <v>17</v>
      </c>
      <c r="I10" s="52" t="s">
        <v>16</v>
      </c>
      <c r="J10" s="44"/>
      <c r="O10" s="82"/>
      <c r="P10" s="131"/>
      <c r="Q10" s="71" t="s">
        <v>29</v>
      </c>
      <c r="R10" s="66" t="s">
        <v>30</v>
      </c>
      <c r="S10" s="66" t="s">
        <v>31</v>
      </c>
      <c r="T10" s="66" t="s">
        <v>32</v>
      </c>
      <c r="U10" s="72" t="s">
        <v>28</v>
      </c>
      <c r="V10" s="133"/>
      <c r="W10" s="83"/>
      <c r="X10" s="131"/>
      <c r="Y10" s="71" t="s">
        <v>29</v>
      </c>
      <c r="Z10" s="71" t="s">
        <v>30</v>
      </c>
      <c r="AA10" s="66" t="s">
        <v>33</v>
      </c>
      <c r="AB10" s="131"/>
      <c r="AC10" s="84"/>
      <c r="AF10" s="82"/>
      <c r="AG10" s="149"/>
      <c r="AH10" s="120" t="s">
        <v>46</v>
      </c>
      <c r="AI10" s="76" t="s">
        <v>39</v>
      </c>
      <c r="AJ10" s="120" t="s">
        <v>45</v>
      </c>
      <c r="AK10" s="106" t="s">
        <v>38</v>
      </c>
      <c r="AL10" s="154"/>
      <c r="AM10" s="84"/>
    </row>
    <row r="11" spans="1:39" s="43" customFormat="1" ht="16.2" thickBot="1">
      <c r="B11" s="2"/>
      <c r="C11" s="53"/>
      <c r="D11" s="50"/>
      <c r="E11" s="50"/>
      <c r="F11" s="50"/>
      <c r="G11" s="50"/>
      <c r="H11" s="50"/>
      <c r="I11" s="54"/>
      <c r="J11" s="44"/>
      <c r="O11" s="86"/>
      <c r="P11" s="131"/>
      <c r="Q11" s="60"/>
      <c r="R11" s="63"/>
      <c r="S11" s="63"/>
      <c r="T11" s="63"/>
      <c r="U11" s="61"/>
      <c r="V11" s="131"/>
      <c r="W11" s="28"/>
      <c r="X11" s="131"/>
      <c r="Y11" s="60"/>
      <c r="Z11" s="63"/>
      <c r="AA11" s="63"/>
      <c r="AB11" s="131"/>
      <c r="AC11" s="87"/>
      <c r="AF11" s="86"/>
      <c r="AG11" s="149"/>
      <c r="AH11" s="74"/>
      <c r="AI11" s="77"/>
      <c r="AJ11" s="108"/>
      <c r="AK11" s="107" t="s">
        <v>52</v>
      </c>
      <c r="AL11" s="155"/>
      <c r="AM11" s="87"/>
    </row>
    <row r="12" spans="1:39">
      <c r="B12" s="2"/>
      <c r="C12" s="55" t="s">
        <v>6</v>
      </c>
      <c r="D12" s="49" t="s">
        <v>7</v>
      </c>
      <c r="E12" s="30">
        <v>1</v>
      </c>
      <c r="F12" s="30" t="s">
        <v>9</v>
      </c>
      <c r="G12" s="29">
        <v>43632</v>
      </c>
      <c r="H12" s="165">
        <v>167</v>
      </c>
      <c r="I12" s="166">
        <v>14</v>
      </c>
      <c r="J12" s="2"/>
      <c r="O12" s="82"/>
      <c r="P12" s="131"/>
      <c r="Q12" s="110">
        <f>H50</f>
        <v>250.14285714285714</v>
      </c>
      <c r="R12" s="65">
        <f t="shared" ref="R12:R46" si="0">H12-Q12</f>
        <v>-83.142857142857139</v>
      </c>
      <c r="S12" s="112">
        <f>I50</f>
        <v>17.380285714285712</v>
      </c>
      <c r="T12" s="65">
        <f t="shared" ref="T12:T46" si="1">I12-S12</f>
        <v>-3.3802857142857121</v>
      </c>
      <c r="U12" s="135">
        <f>R12*T12</f>
        <v>281.04661224489774</v>
      </c>
      <c r="V12" s="134"/>
      <c r="W12" s="83"/>
      <c r="X12" s="131"/>
      <c r="Y12" s="110">
        <f>H50</f>
        <v>250.14285714285714</v>
      </c>
      <c r="Z12" s="65">
        <f t="shared" ref="Z12:Z46" si="2">H12-Q12</f>
        <v>-83.142857142857139</v>
      </c>
      <c r="AA12" s="137">
        <f t="shared" ref="AA12:AA46" si="3">Z12^2</f>
        <v>6912.7346938775499</v>
      </c>
      <c r="AB12" s="131"/>
      <c r="AC12" s="84"/>
      <c r="AF12" s="82"/>
      <c r="AG12" s="149"/>
      <c r="AH12" s="114">
        <f>W79</f>
        <v>6.1432215943380684E-2</v>
      </c>
      <c r="AI12" s="73">
        <f t="shared" ref="AI12:AI46" si="4">H12</f>
        <v>167</v>
      </c>
      <c r="AJ12" s="116">
        <f>W84</f>
        <v>2.0134556975914872</v>
      </c>
      <c r="AK12" s="70">
        <f>(AH12*AI12)+AJ12</f>
        <v>12.272635760136062</v>
      </c>
      <c r="AL12" s="156"/>
      <c r="AM12" s="84"/>
    </row>
    <row r="13" spans="1:39">
      <c r="B13" s="2"/>
      <c r="C13" s="55" t="s">
        <v>6</v>
      </c>
      <c r="D13" s="49" t="s">
        <v>7</v>
      </c>
      <c r="E13" s="30">
        <v>2</v>
      </c>
      <c r="F13" s="30" t="s">
        <v>12</v>
      </c>
      <c r="G13" s="29">
        <v>43669</v>
      </c>
      <c r="H13" s="165">
        <v>204</v>
      </c>
      <c r="I13" s="166">
        <v>6</v>
      </c>
      <c r="J13" s="2"/>
      <c r="O13" s="82"/>
      <c r="P13" s="131"/>
      <c r="Q13" s="111">
        <f>H50</f>
        <v>250.14285714285714</v>
      </c>
      <c r="R13" s="64">
        <f t="shared" si="0"/>
        <v>-46.142857142857139</v>
      </c>
      <c r="S13" s="113">
        <f>I50</f>
        <v>17.380285714285712</v>
      </c>
      <c r="T13" s="64">
        <f t="shared" si="1"/>
        <v>-11.380285714285712</v>
      </c>
      <c r="U13" s="136">
        <f t="shared" ref="U13:U29" si="5">R13*T13</f>
        <v>525.11889795918353</v>
      </c>
      <c r="V13" s="134"/>
      <c r="W13" s="83"/>
      <c r="X13" s="131"/>
      <c r="Y13" s="111">
        <f>H50</f>
        <v>250.14285714285714</v>
      </c>
      <c r="Z13" s="65">
        <f t="shared" si="2"/>
        <v>-46.142857142857139</v>
      </c>
      <c r="AA13" s="138">
        <f t="shared" si="3"/>
        <v>2129.163265306122</v>
      </c>
      <c r="AB13" s="131"/>
      <c r="AC13" s="84"/>
      <c r="AF13" s="82"/>
      <c r="AG13" s="149"/>
      <c r="AH13" s="114">
        <f>W79</f>
        <v>6.1432215943380684E-2</v>
      </c>
      <c r="AI13" s="73">
        <f t="shared" si="4"/>
        <v>204</v>
      </c>
      <c r="AJ13" s="117">
        <f>W84</f>
        <v>2.0134556975914872</v>
      </c>
      <c r="AK13" s="70">
        <f t="shared" ref="AK13:AK46" si="6">(AH13*AI13)+AJ13</f>
        <v>14.545627750041147</v>
      </c>
      <c r="AL13" s="156"/>
      <c r="AM13" s="84"/>
    </row>
    <row r="14" spans="1:39">
      <c r="B14" s="2"/>
      <c r="C14" s="55" t="s">
        <v>6</v>
      </c>
      <c r="D14" s="49" t="s">
        <v>7</v>
      </c>
      <c r="E14" s="30">
        <v>3</v>
      </c>
      <c r="F14" s="30" t="s">
        <v>12</v>
      </c>
      <c r="G14" s="29">
        <v>43669</v>
      </c>
      <c r="H14" s="165">
        <v>204</v>
      </c>
      <c r="I14" s="166">
        <v>12</v>
      </c>
      <c r="J14" s="2"/>
      <c r="O14" s="82"/>
      <c r="P14" s="131"/>
      <c r="Q14" s="110">
        <f>H50</f>
        <v>250.14285714285714</v>
      </c>
      <c r="R14" s="64">
        <f t="shared" si="0"/>
        <v>-46.142857142857139</v>
      </c>
      <c r="S14" s="112">
        <f>I50</f>
        <v>17.380285714285712</v>
      </c>
      <c r="T14" s="64">
        <f t="shared" si="1"/>
        <v>-5.3802857142857121</v>
      </c>
      <c r="U14" s="136">
        <f t="shared" si="5"/>
        <v>248.26175510204069</v>
      </c>
      <c r="V14" s="134"/>
      <c r="W14" s="83"/>
      <c r="X14" s="131"/>
      <c r="Y14" s="110">
        <f>H50</f>
        <v>250.14285714285714</v>
      </c>
      <c r="Z14" s="65">
        <f t="shared" si="2"/>
        <v>-46.142857142857139</v>
      </c>
      <c r="AA14" s="138">
        <f t="shared" si="3"/>
        <v>2129.163265306122</v>
      </c>
      <c r="AB14" s="131"/>
      <c r="AC14" s="84"/>
      <c r="AF14" s="82"/>
      <c r="AG14" s="149"/>
      <c r="AH14" s="114">
        <f>W79</f>
        <v>6.1432215943380684E-2</v>
      </c>
      <c r="AI14" s="73">
        <f t="shared" si="4"/>
        <v>204</v>
      </c>
      <c r="AJ14" s="118">
        <f>W84</f>
        <v>2.0134556975914872</v>
      </c>
      <c r="AK14" s="70">
        <f t="shared" si="6"/>
        <v>14.545627750041147</v>
      </c>
      <c r="AL14" s="156"/>
      <c r="AM14" s="84"/>
    </row>
    <row r="15" spans="1:39">
      <c r="B15" s="2"/>
      <c r="C15" s="55" t="s">
        <v>6</v>
      </c>
      <c r="D15" s="49" t="s">
        <v>7</v>
      </c>
      <c r="E15" s="30">
        <v>4</v>
      </c>
      <c r="F15" s="30" t="s">
        <v>9</v>
      </c>
      <c r="G15" s="29">
        <v>43685</v>
      </c>
      <c r="H15" s="165">
        <v>220</v>
      </c>
      <c r="I15" s="166">
        <v>22.86</v>
      </c>
      <c r="J15" s="2"/>
      <c r="O15" s="82"/>
      <c r="P15" s="131"/>
      <c r="Q15" s="111">
        <f>H50</f>
        <v>250.14285714285714</v>
      </c>
      <c r="R15" s="64">
        <f t="shared" si="0"/>
        <v>-30.142857142857139</v>
      </c>
      <c r="S15" s="113">
        <f>I50</f>
        <v>17.380285714285712</v>
      </c>
      <c r="T15" s="64">
        <f t="shared" si="1"/>
        <v>5.4797142857142873</v>
      </c>
      <c r="U15" s="136">
        <f t="shared" si="5"/>
        <v>-165.1742448979592</v>
      </c>
      <c r="V15" s="134"/>
      <c r="W15" s="83"/>
      <c r="X15" s="131"/>
      <c r="Y15" s="111">
        <f>H50</f>
        <v>250.14285714285714</v>
      </c>
      <c r="Z15" s="65">
        <f t="shared" si="2"/>
        <v>-30.142857142857139</v>
      </c>
      <c r="AA15" s="138">
        <f t="shared" si="3"/>
        <v>908.59183673469363</v>
      </c>
      <c r="AB15" s="131"/>
      <c r="AC15" s="84"/>
      <c r="AF15" s="82"/>
      <c r="AG15" s="149"/>
      <c r="AH15" s="114">
        <f>W79</f>
        <v>6.1432215943380684E-2</v>
      </c>
      <c r="AI15" s="73">
        <f t="shared" si="4"/>
        <v>220</v>
      </c>
      <c r="AJ15" s="117">
        <f>W84</f>
        <v>2.0134556975914872</v>
      </c>
      <c r="AK15" s="70">
        <f t="shared" si="6"/>
        <v>15.528543205135238</v>
      </c>
      <c r="AL15" s="156"/>
      <c r="AM15" s="84"/>
    </row>
    <row r="16" spans="1:39">
      <c r="B16" s="2"/>
      <c r="C16" s="55" t="s">
        <v>6</v>
      </c>
      <c r="D16" s="49" t="s">
        <v>7</v>
      </c>
      <c r="E16" s="30">
        <v>5</v>
      </c>
      <c r="F16" s="30" t="s">
        <v>11</v>
      </c>
      <c r="G16" s="29">
        <v>43685</v>
      </c>
      <c r="H16" s="165">
        <v>220</v>
      </c>
      <c r="I16" s="166">
        <v>22.86</v>
      </c>
      <c r="J16" s="2"/>
      <c r="O16" s="82"/>
      <c r="P16" s="131"/>
      <c r="Q16" s="111">
        <f>H50</f>
        <v>250.14285714285714</v>
      </c>
      <c r="R16" s="64">
        <f t="shared" si="0"/>
        <v>-30.142857142857139</v>
      </c>
      <c r="S16" s="113">
        <f>I50</f>
        <v>17.380285714285712</v>
      </c>
      <c r="T16" s="64">
        <f t="shared" si="1"/>
        <v>5.4797142857142873</v>
      </c>
      <c r="U16" s="136">
        <f t="shared" si="5"/>
        <v>-165.1742448979592</v>
      </c>
      <c r="V16" s="134"/>
      <c r="W16" s="83"/>
      <c r="X16" s="131"/>
      <c r="Y16" s="111">
        <f>H50</f>
        <v>250.14285714285714</v>
      </c>
      <c r="Z16" s="65">
        <f t="shared" si="2"/>
        <v>-30.142857142857139</v>
      </c>
      <c r="AA16" s="138">
        <f t="shared" si="3"/>
        <v>908.59183673469363</v>
      </c>
      <c r="AB16" s="131"/>
      <c r="AC16" s="84"/>
      <c r="AF16" s="82"/>
      <c r="AG16" s="149"/>
      <c r="AH16" s="114">
        <f>W79</f>
        <v>6.1432215943380684E-2</v>
      </c>
      <c r="AI16" s="73">
        <f t="shared" si="4"/>
        <v>220</v>
      </c>
      <c r="AJ16" s="117">
        <f>W84</f>
        <v>2.0134556975914872</v>
      </c>
      <c r="AK16" s="70">
        <f t="shared" si="6"/>
        <v>15.528543205135238</v>
      </c>
      <c r="AL16" s="156"/>
      <c r="AM16" s="84"/>
    </row>
    <row r="17" spans="1:39">
      <c r="B17" s="2"/>
      <c r="C17" s="55" t="s">
        <v>6</v>
      </c>
      <c r="D17" s="49" t="s">
        <v>7</v>
      </c>
      <c r="E17" s="30">
        <v>6</v>
      </c>
      <c r="F17" s="30" t="s">
        <v>8</v>
      </c>
      <c r="G17" s="29">
        <v>43686</v>
      </c>
      <c r="H17" s="165">
        <v>221</v>
      </c>
      <c r="I17" s="166">
        <v>14</v>
      </c>
      <c r="J17" s="2"/>
      <c r="O17" s="82"/>
      <c r="P17" s="131"/>
      <c r="Q17" s="111">
        <f>H50</f>
        <v>250.14285714285714</v>
      </c>
      <c r="R17" s="64">
        <f t="shared" si="0"/>
        <v>-29.142857142857139</v>
      </c>
      <c r="S17" s="113">
        <f>I50</f>
        <v>17.380285714285712</v>
      </c>
      <c r="T17" s="64">
        <f t="shared" si="1"/>
        <v>-3.3802857142857121</v>
      </c>
      <c r="U17" s="136">
        <f t="shared" si="5"/>
        <v>98.511183673469304</v>
      </c>
      <c r="V17" s="134"/>
      <c r="W17" s="83"/>
      <c r="X17" s="131"/>
      <c r="Y17" s="111">
        <f>H50</f>
        <v>250.14285714285714</v>
      </c>
      <c r="Z17" s="65">
        <f t="shared" si="2"/>
        <v>-29.142857142857139</v>
      </c>
      <c r="AA17" s="138">
        <f t="shared" si="3"/>
        <v>849.30612244897941</v>
      </c>
      <c r="AB17" s="131"/>
      <c r="AC17" s="84"/>
      <c r="AF17" s="82"/>
      <c r="AG17" s="149"/>
      <c r="AH17" s="114">
        <f>W79</f>
        <v>6.1432215943380684E-2</v>
      </c>
      <c r="AI17" s="73">
        <f t="shared" si="4"/>
        <v>221</v>
      </c>
      <c r="AJ17" s="117">
        <f>W84</f>
        <v>2.0134556975914872</v>
      </c>
      <c r="AK17" s="70">
        <f t="shared" si="6"/>
        <v>15.589975421078618</v>
      </c>
      <c r="AL17" s="156"/>
      <c r="AM17" s="84"/>
    </row>
    <row r="18" spans="1:39">
      <c r="B18" s="2"/>
      <c r="C18" s="55" t="s">
        <v>6</v>
      </c>
      <c r="D18" s="49" t="s">
        <v>7</v>
      </c>
      <c r="E18" s="30">
        <v>7</v>
      </c>
      <c r="F18" s="30" t="s">
        <v>10</v>
      </c>
      <c r="G18" s="31">
        <v>43687</v>
      </c>
      <c r="H18" s="167">
        <v>222</v>
      </c>
      <c r="I18" s="166">
        <v>15.24</v>
      </c>
      <c r="J18" s="2"/>
      <c r="O18" s="82"/>
      <c r="P18" s="131"/>
      <c r="Q18" s="111">
        <f>H50</f>
        <v>250.14285714285714</v>
      </c>
      <c r="R18" s="64">
        <f t="shared" si="0"/>
        <v>-28.142857142857139</v>
      </c>
      <c r="S18" s="113">
        <f>I50</f>
        <v>17.380285714285712</v>
      </c>
      <c r="T18" s="64">
        <f t="shared" si="1"/>
        <v>-2.1402857142857119</v>
      </c>
      <c r="U18" s="136">
        <f t="shared" si="5"/>
        <v>60.233755102040739</v>
      </c>
      <c r="V18" s="134"/>
      <c r="W18" s="83"/>
      <c r="X18" s="131"/>
      <c r="Y18" s="111">
        <f>H50</f>
        <v>250.14285714285714</v>
      </c>
      <c r="Z18" s="65">
        <f t="shared" si="2"/>
        <v>-28.142857142857139</v>
      </c>
      <c r="AA18" s="138">
        <f t="shared" si="3"/>
        <v>792.02040816326507</v>
      </c>
      <c r="AB18" s="131"/>
      <c r="AC18" s="84"/>
      <c r="AF18" s="82"/>
      <c r="AG18" s="149"/>
      <c r="AH18" s="114">
        <f>W79</f>
        <v>6.1432215943380684E-2</v>
      </c>
      <c r="AI18" s="73">
        <f t="shared" si="4"/>
        <v>222</v>
      </c>
      <c r="AJ18" s="117">
        <f>W84</f>
        <v>2.0134556975914872</v>
      </c>
      <c r="AK18" s="70">
        <f t="shared" si="6"/>
        <v>15.651407637021999</v>
      </c>
      <c r="AL18" s="156"/>
      <c r="AM18" s="84"/>
    </row>
    <row r="19" spans="1:39">
      <c r="B19" s="2"/>
      <c r="C19" s="55" t="s">
        <v>6</v>
      </c>
      <c r="D19" s="49" t="s">
        <v>7</v>
      </c>
      <c r="E19" s="30">
        <v>8</v>
      </c>
      <c r="F19" s="30" t="s">
        <v>10</v>
      </c>
      <c r="G19" s="31">
        <v>43687</v>
      </c>
      <c r="H19" s="167">
        <v>222</v>
      </c>
      <c r="I19" s="166">
        <v>15.24</v>
      </c>
      <c r="J19" s="2"/>
      <c r="O19" s="82"/>
      <c r="P19" s="131"/>
      <c r="Q19" s="111">
        <f>H50</f>
        <v>250.14285714285714</v>
      </c>
      <c r="R19" s="64">
        <f t="shared" si="0"/>
        <v>-28.142857142857139</v>
      </c>
      <c r="S19" s="113">
        <f>I50</f>
        <v>17.380285714285712</v>
      </c>
      <c r="T19" s="64">
        <f t="shared" si="1"/>
        <v>-2.1402857142857119</v>
      </c>
      <c r="U19" s="136">
        <f t="shared" si="5"/>
        <v>60.233755102040739</v>
      </c>
      <c r="V19" s="134"/>
      <c r="W19" s="83"/>
      <c r="X19" s="131"/>
      <c r="Y19" s="111">
        <f>H50</f>
        <v>250.14285714285714</v>
      </c>
      <c r="Z19" s="65">
        <f t="shared" si="2"/>
        <v>-28.142857142857139</v>
      </c>
      <c r="AA19" s="138">
        <f t="shared" si="3"/>
        <v>792.02040816326507</v>
      </c>
      <c r="AB19" s="131"/>
      <c r="AC19" s="84"/>
      <c r="AF19" s="82"/>
      <c r="AG19" s="149"/>
      <c r="AH19" s="114">
        <f>W79</f>
        <v>6.1432215943380684E-2</v>
      </c>
      <c r="AI19" s="73">
        <f t="shared" si="4"/>
        <v>222</v>
      </c>
      <c r="AJ19" s="117">
        <f>W84</f>
        <v>2.0134556975914872</v>
      </c>
      <c r="AK19" s="70">
        <f t="shared" si="6"/>
        <v>15.651407637021999</v>
      </c>
      <c r="AL19" s="156"/>
      <c r="AM19" s="84"/>
    </row>
    <row r="20" spans="1:39">
      <c r="B20" s="2"/>
      <c r="C20" s="55" t="s">
        <v>6</v>
      </c>
      <c r="D20" s="49" t="s">
        <v>7</v>
      </c>
      <c r="E20" s="30">
        <v>9</v>
      </c>
      <c r="F20" s="30" t="s">
        <v>9</v>
      </c>
      <c r="G20" s="29">
        <v>43693</v>
      </c>
      <c r="H20" s="165">
        <v>228</v>
      </c>
      <c r="I20" s="166">
        <v>15</v>
      </c>
      <c r="J20" s="2"/>
      <c r="O20" s="82"/>
      <c r="P20" s="131"/>
      <c r="Q20" s="111">
        <f>H50</f>
        <v>250.14285714285714</v>
      </c>
      <c r="R20" s="64">
        <f t="shared" si="0"/>
        <v>-22.142857142857139</v>
      </c>
      <c r="S20" s="113">
        <f>I50</f>
        <v>17.380285714285712</v>
      </c>
      <c r="T20" s="64">
        <f t="shared" si="1"/>
        <v>-2.3802857142857121</v>
      </c>
      <c r="U20" s="136">
        <f t="shared" si="5"/>
        <v>52.706326530612188</v>
      </c>
      <c r="V20" s="134"/>
      <c r="W20" s="83"/>
      <c r="X20" s="131"/>
      <c r="Y20" s="111">
        <f>H50</f>
        <v>250.14285714285714</v>
      </c>
      <c r="Z20" s="65">
        <f t="shared" si="2"/>
        <v>-22.142857142857139</v>
      </c>
      <c r="AA20" s="138">
        <f t="shared" si="3"/>
        <v>490.30612244897941</v>
      </c>
      <c r="AB20" s="131"/>
      <c r="AC20" s="84"/>
      <c r="AF20" s="82"/>
      <c r="AG20" s="149"/>
      <c r="AH20" s="114">
        <f>W79</f>
        <v>6.1432215943380684E-2</v>
      </c>
      <c r="AI20" s="73">
        <f t="shared" si="4"/>
        <v>228</v>
      </c>
      <c r="AJ20" s="117">
        <f>W84</f>
        <v>2.0134556975914872</v>
      </c>
      <c r="AK20" s="70">
        <f t="shared" si="6"/>
        <v>16.020000932682283</v>
      </c>
      <c r="AL20" s="156"/>
      <c r="AM20" s="84"/>
    </row>
    <row r="21" spans="1:39">
      <c r="B21" s="2"/>
      <c r="C21" s="55" t="s">
        <v>6</v>
      </c>
      <c r="D21" s="49" t="s">
        <v>7</v>
      </c>
      <c r="E21" s="30">
        <v>10</v>
      </c>
      <c r="F21" s="30" t="s">
        <v>9</v>
      </c>
      <c r="G21" s="29">
        <v>43693</v>
      </c>
      <c r="H21" s="165">
        <v>228</v>
      </c>
      <c r="I21" s="166">
        <v>16.5</v>
      </c>
      <c r="J21" s="2"/>
      <c r="O21" s="82"/>
      <c r="P21" s="131"/>
      <c r="Q21" s="111">
        <f>H50</f>
        <v>250.14285714285714</v>
      </c>
      <c r="R21" s="64">
        <f t="shared" si="0"/>
        <v>-22.142857142857139</v>
      </c>
      <c r="S21" s="113">
        <f>I50</f>
        <v>17.380285714285712</v>
      </c>
      <c r="T21" s="64">
        <f t="shared" si="1"/>
        <v>-0.88028571428571212</v>
      </c>
      <c r="U21" s="136">
        <f t="shared" si="5"/>
        <v>19.49204081632648</v>
      </c>
      <c r="V21" s="134"/>
      <c r="W21" s="83"/>
      <c r="X21" s="131"/>
      <c r="Y21" s="111">
        <f>H50</f>
        <v>250.14285714285714</v>
      </c>
      <c r="Z21" s="65">
        <f t="shared" si="2"/>
        <v>-22.142857142857139</v>
      </c>
      <c r="AA21" s="138">
        <f t="shared" si="3"/>
        <v>490.30612244897941</v>
      </c>
      <c r="AB21" s="131"/>
      <c r="AC21" s="84"/>
      <c r="AF21" s="82"/>
      <c r="AG21" s="149"/>
      <c r="AH21" s="114">
        <f>W79</f>
        <v>6.1432215943380684E-2</v>
      </c>
      <c r="AI21" s="73">
        <f t="shared" si="4"/>
        <v>228</v>
      </c>
      <c r="AJ21" s="117">
        <f>W84</f>
        <v>2.0134556975914872</v>
      </c>
      <c r="AK21" s="70">
        <f t="shared" si="6"/>
        <v>16.020000932682283</v>
      </c>
      <c r="AL21" s="156"/>
      <c r="AM21" s="84"/>
    </row>
    <row r="22" spans="1:39">
      <c r="B22" s="2"/>
      <c r="C22" s="55" t="s">
        <v>6</v>
      </c>
      <c r="D22" s="49" t="s">
        <v>7</v>
      </c>
      <c r="E22" s="30">
        <v>11</v>
      </c>
      <c r="F22" s="30" t="s">
        <v>8</v>
      </c>
      <c r="G22" s="29">
        <v>43694</v>
      </c>
      <c r="H22" s="165">
        <v>229</v>
      </c>
      <c r="I22" s="166">
        <v>16.510000000000002</v>
      </c>
      <c r="J22" s="2"/>
      <c r="O22" s="82"/>
      <c r="P22" s="131"/>
      <c r="Q22" s="111">
        <f>H50</f>
        <v>250.14285714285714</v>
      </c>
      <c r="R22" s="64">
        <f t="shared" si="0"/>
        <v>-21.142857142857139</v>
      </c>
      <c r="S22" s="113">
        <f>I50</f>
        <v>17.380285714285712</v>
      </c>
      <c r="T22" s="64">
        <f t="shared" si="1"/>
        <v>-0.87028571428571055</v>
      </c>
      <c r="U22" s="136">
        <f t="shared" si="5"/>
        <v>18.400326530612162</v>
      </c>
      <c r="V22" s="134"/>
      <c r="W22" s="83"/>
      <c r="X22" s="131"/>
      <c r="Y22" s="111">
        <f>H50</f>
        <v>250.14285714285714</v>
      </c>
      <c r="Z22" s="65">
        <f t="shared" si="2"/>
        <v>-21.142857142857139</v>
      </c>
      <c r="AA22" s="138">
        <f t="shared" si="3"/>
        <v>447.02040816326513</v>
      </c>
      <c r="AB22" s="131"/>
      <c r="AC22" s="84"/>
      <c r="AF22" s="82"/>
      <c r="AG22" s="149"/>
      <c r="AH22" s="114">
        <f>W79</f>
        <v>6.1432215943380684E-2</v>
      </c>
      <c r="AI22" s="73">
        <f t="shared" si="4"/>
        <v>229</v>
      </c>
      <c r="AJ22" s="117">
        <f>W84</f>
        <v>2.0134556975914872</v>
      </c>
      <c r="AK22" s="70">
        <f t="shared" si="6"/>
        <v>16.081433148625663</v>
      </c>
      <c r="AL22" s="156"/>
      <c r="AM22" s="84"/>
    </row>
    <row r="23" spans="1:39">
      <c r="B23" s="2"/>
      <c r="C23" s="55" t="s">
        <v>6</v>
      </c>
      <c r="D23" s="49" t="s">
        <v>7</v>
      </c>
      <c r="E23" s="30">
        <v>12</v>
      </c>
      <c r="F23" s="30" t="s">
        <v>10</v>
      </c>
      <c r="G23" s="31">
        <v>43701</v>
      </c>
      <c r="H23" s="167">
        <v>236</v>
      </c>
      <c r="I23" s="166">
        <v>17.78</v>
      </c>
      <c r="J23" s="2"/>
      <c r="O23" s="82"/>
      <c r="P23" s="131"/>
      <c r="Q23" s="111">
        <f>H50</f>
        <v>250.14285714285714</v>
      </c>
      <c r="R23" s="64">
        <f t="shared" si="0"/>
        <v>-14.142857142857139</v>
      </c>
      <c r="S23" s="113">
        <f>I50</f>
        <v>17.380285714285712</v>
      </c>
      <c r="T23" s="64">
        <f t="shared" si="1"/>
        <v>0.39971428571428902</v>
      </c>
      <c r="U23" s="136">
        <f t="shared" si="5"/>
        <v>-5.6531020408163712</v>
      </c>
      <c r="V23" s="134"/>
      <c r="W23" s="83"/>
      <c r="X23" s="131"/>
      <c r="Y23" s="111">
        <f>H50</f>
        <v>250.14285714285714</v>
      </c>
      <c r="Z23" s="65">
        <f t="shared" si="2"/>
        <v>-14.142857142857139</v>
      </c>
      <c r="AA23" s="138">
        <f t="shared" si="3"/>
        <v>200.02040816326519</v>
      </c>
      <c r="AB23" s="131"/>
      <c r="AC23" s="84"/>
      <c r="AF23" s="82"/>
      <c r="AG23" s="149"/>
      <c r="AH23" s="114">
        <f>W79</f>
        <v>6.1432215943380684E-2</v>
      </c>
      <c r="AI23" s="73">
        <f t="shared" si="4"/>
        <v>236</v>
      </c>
      <c r="AJ23" s="117">
        <f>W84</f>
        <v>2.0134556975914872</v>
      </c>
      <c r="AK23" s="70">
        <f t="shared" si="6"/>
        <v>16.51145866022933</v>
      </c>
      <c r="AL23" s="156"/>
      <c r="AM23" s="84"/>
    </row>
    <row r="24" spans="1:39">
      <c r="B24" s="2"/>
      <c r="C24" s="55" t="s">
        <v>6</v>
      </c>
      <c r="D24" s="49" t="s">
        <v>7</v>
      </c>
      <c r="E24" s="30">
        <v>13</v>
      </c>
      <c r="F24" s="30" t="s">
        <v>10</v>
      </c>
      <c r="G24" s="31">
        <v>43701</v>
      </c>
      <c r="H24" s="167">
        <v>236</v>
      </c>
      <c r="I24" s="166">
        <v>15.24</v>
      </c>
      <c r="J24" s="2"/>
      <c r="O24" s="82"/>
      <c r="P24" s="131"/>
      <c r="Q24" s="111">
        <f>H50</f>
        <v>250.14285714285714</v>
      </c>
      <c r="R24" s="64">
        <f t="shared" si="0"/>
        <v>-14.142857142857139</v>
      </c>
      <c r="S24" s="113">
        <f>I50</f>
        <v>17.380285714285712</v>
      </c>
      <c r="T24" s="64">
        <f t="shared" si="1"/>
        <v>-2.1402857142857119</v>
      </c>
      <c r="U24" s="136">
        <f t="shared" si="5"/>
        <v>30.269755102040772</v>
      </c>
      <c r="V24" s="134"/>
      <c r="W24" s="83"/>
      <c r="X24" s="131"/>
      <c r="Y24" s="111">
        <f>H50</f>
        <v>250.14285714285714</v>
      </c>
      <c r="Z24" s="65">
        <f t="shared" si="2"/>
        <v>-14.142857142857139</v>
      </c>
      <c r="AA24" s="138">
        <f t="shared" si="3"/>
        <v>200.02040816326519</v>
      </c>
      <c r="AB24" s="131"/>
      <c r="AC24" s="84"/>
      <c r="AF24" s="82"/>
      <c r="AG24" s="149"/>
      <c r="AH24" s="114">
        <f>W79</f>
        <v>6.1432215943380684E-2</v>
      </c>
      <c r="AI24" s="73">
        <f t="shared" si="4"/>
        <v>236</v>
      </c>
      <c r="AJ24" s="117">
        <f>W84</f>
        <v>2.0134556975914872</v>
      </c>
      <c r="AK24" s="70">
        <f t="shared" si="6"/>
        <v>16.51145866022933</v>
      </c>
      <c r="AL24" s="156"/>
      <c r="AM24" s="84"/>
    </row>
    <row r="25" spans="1:39">
      <c r="B25" s="2"/>
      <c r="C25" s="55" t="s">
        <v>6</v>
      </c>
      <c r="D25" s="49" t="s">
        <v>7</v>
      </c>
      <c r="E25" s="30">
        <v>14</v>
      </c>
      <c r="F25" s="30" t="s">
        <v>10</v>
      </c>
      <c r="G25" s="31">
        <v>43708</v>
      </c>
      <c r="H25" s="167">
        <v>243</v>
      </c>
      <c r="I25" s="166">
        <v>12.7</v>
      </c>
      <c r="J25" s="2"/>
      <c r="O25" s="82"/>
      <c r="P25" s="131"/>
      <c r="Q25" s="111">
        <f>H50</f>
        <v>250.14285714285714</v>
      </c>
      <c r="R25" s="64">
        <f t="shared" si="0"/>
        <v>-7.1428571428571388</v>
      </c>
      <c r="S25" s="113">
        <f>I50</f>
        <v>17.380285714285712</v>
      </c>
      <c r="T25" s="64">
        <f t="shared" si="1"/>
        <v>-4.6802857142857128</v>
      </c>
      <c r="U25" s="136">
        <f t="shared" si="5"/>
        <v>33.430612244897929</v>
      </c>
      <c r="V25" s="134"/>
      <c r="W25" s="83"/>
      <c r="X25" s="131"/>
      <c r="Y25" s="111">
        <f>H50</f>
        <v>250.14285714285714</v>
      </c>
      <c r="Z25" s="65">
        <f t="shared" si="2"/>
        <v>-7.1428571428571388</v>
      </c>
      <c r="AA25" s="138">
        <f t="shared" si="3"/>
        <v>51.020408163265245</v>
      </c>
      <c r="AB25" s="131"/>
      <c r="AC25" s="84"/>
      <c r="AF25" s="82"/>
      <c r="AG25" s="149"/>
      <c r="AH25" s="114">
        <f>W79</f>
        <v>6.1432215943380684E-2</v>
      </c>
      <c r="AI25" s="73">
        <f t="shared" si="4"/>
        <v>243</v>
      </c>
      <c r="AJ25" s="117">
        <f>W84</f>
        <v>2.0134556975914872</v>
      </c>
      <c r="AK25" s="70">
        <f t="shared" si="6"/>
        <v>16.941484171832993</v>
      </c>
      <c r="AL25" s="156"/>
      <c r="AM25" s="84"/>
    </row>
    <row r="26" spans="1:39">
      <c r="A26" s="157" t="s">
        <v>54</v>
      </c>
      <c r="B26" s="121"/>
      <c r="C26" s="55" t="s">
        <v>6</v>
      </c>
      <c r="D26" s="49" t="s">
        <v>7</v>
      </c>
      <c r="E26" s="30">
        <v>15</v>
      </c>
      <c r="F26" s="30" t="s">
        <v>10</v>
      </c>
      <c r="G26" s="31">
        <v>43708</v>
      </c>
      <c r="H26" s="167">
        <v>243</v>
      </c>
      <c r="I26" s="166">
        <v>15.24</v>
      </c>
      <c r="J26" s="2"/>
      <c r="O26" s="82"/>
      <c r="P26" s="131"/>
      <c r="Q26" s="111">
        <f>H50</f>
        <v>250.14285714285714</v>
      </c>
      <c r="R26" s="64">
        <f t="shared" si="0"/>
        <v>-7.1428571428571388</v>
      </c>
      <c r="S26" s="113">
        <f>I50</f>
        <v>17.380285714285712</v>
      </c>
      <c r="T26" s="64">
        <f t="shared" si="1"/>
        <v>-2.1402857142857119</v>
      </c>
      <c r="U26" s="136">
        <f t="shared" si="5"/>
        <v>15.287755102040791</v>
      </c>
      <c r="V26" s="134"/>
      <c r="W26" s="83"/>
      <c r="X26" s="131"/>
      <c r="Y26" s="111">
        <f>H50</f>
        <v>250.14285714285714</v>
      </c>
      <c r="Z26" s="65">
        <f t="shared" si="2"/>
        <v>-7.1428571428571388</v>
      </c>
      <c r="AA26" s="138">
        <f t="shared" si="3"/>
        <v>51.020408163265245</v>
      </c>
      <c r="AB26" s="131"/>
      <c r="AC26" s="84"/>
      <c r="AF26" s="82"/>
      <c r="AG26" s="149"/>
      <c r="AH26" s="114">
        <f>W79</f>
        <v>6.1432215943380684E-2</v>
      </c>
      <c r="AI26" s="73">
        <f t="shared" si="4"/>
        <v>243</v>
      </c>
      <c r="AJ26" s="117">
        <f>W84</f>
        <v>2.0134556975914872</v>
      </c>
      <c r="AK26" s="70">
        <f t="shared" si="6"/>
        <v>16.941484171832993</v>
      </c>
      <c r="AL26" s="156"/>
      <c r="AM26" s="84"/>
    </row>
    <row r="27" spans="1:39">
      <c r="A27" s="147" t="s">
        <v>54</v>
      </c>
      <c r="B27" s="2"/>
      <c r="C27" s="55" t="s">
        <v>6</v>
      </c>
      <c r="D27" s="49" t="s">
        <v>7</v>
      </c>
      <c r="E27" s="30">
        <v>16</v>
      </c>
      <c r="F27" s="30" t="s">
        <v>10</v>
      </c>
      <c r="G27" s="31">
        <v>43722</v>
      </c>
      <c r="H27" s="167">
        <v>257</v>
      </c>
      <c r="I27" s="166">
        <v>16.510000000000002</v>
      </c>
      <c r="J27" s="2"/>
      <c r="O27" s="82"/>
      <c r="P27" s="131"/>
      <c r="Q27" s="111">
        <f>H50</f>
        <v>250.14285714285714</v>
      </c>
      <c r="R27" s="64">
        <f t="shared" si="0"/>
        <v>6.8571428571428612</v>
      </c>
      <c r="S27" s="113">
        <f>I50</f>
        <v>17.380285714285712</v>
      </c>
      <c r="T27" s="64">
        <f t="shared" si="1"/>
        <v>-0.87028571428571055</v>
      </c>
      <c r="U27" s="136">
        <f t="shared" si="5"/>
        <v>-5.9676734693877327</v>
      </c>
      <c r="V27" s="134"/>
      <c r="W27" s="83"/>
      <c r="X27" s="131"/>
      <c r="Y27" s="111">
        <f>H50</f>
        <v>250.14285714285714</v>
      </c>
      <c r="Z27" s="65">
        <f t="shared" si="2"/>
        <v>6.8571428571428612</v>
      </c>
      <c r="AA27" s="138">
        <f t="shared" si="3"/>
        <v>47.020408163265358</v>
      </c>
      <c r="AB27" s="131"/>
      <c r="AC27" s="84"/>
      <c r="AF27" s="82"/>
      <c r="AG27" s="149"/>
      <c r="AH27" s="114">
        <f>W79</f>
        <v>6.1432215943380684E-2</v>
      </c>
      <c r="AI27" s="73">
        <f t="shared" si="4"/>
        <v>257</v>
      </c>
      <c r="AJ27" s="117">
        <f>W84</f>
        <v>2.0134556975914872</v>
      </c>
      <c r="AK27" s="70">
        <f t="shared" si="6"/>
        <v>17.801535195040323</v>
      </c>
      <c r="AL27" s="156"/>
      <c r="AM27" s="84"/>
    </row>
    <row r="28" spans="1:39">
      <c r="B28" s="2"/>
      <c r="C28" s="55" t="s">
        <v>6</v>
      </c>
      <c r="D28" s="49" t="s">
        <v>7</v>
      </c>
      <c r="E28" s="30">
        <v>17</v>
      </c>
      <c r="F28" s="30" t="s">
        <v>10</v>
      </c>
      <c r="G28" s="31">
        <v>43722</v>
      </c>
      <c r="H28" s="167">
        <v>257</v>
      </c>
      <c r="I28" s="166">
        <v>16.510000000000002</v>
      </c>
      <c r="J28" s="2"/>
      <c r="O28" s="82"/>
      <c r="P28" s="131"/>
      <c r="Q28" s="111">
        <f>H50</f>
        <v>250.14285714285714</v>
      </c>
      <c r="R28" s="64">
        <f t="shared" si="0"/>
        <v>6.8571428571428612</v>
      </c>
      <c r="S28" s="113">
        <f>I50</f>
        <v>17.380285714285712</v>
      </c>
      <c r="T28" s="64">
        <f t="shared" si="1"/>
        <v>-0.87028571428571055</v>
      </c>
      <c r="U28" s="136">
        <f t="shared" si="5"/>
        <v>-5.9676734693877327</v>
      </c>
      <c r="V28" s="134"/>
      <c r="W28" s="83"/>
      <c r="X28" s="131"/>
      <c r="Y28" s="111">
        <f>H50</f>
        <v>250.14285714285714</v>
      </c>
      <c r="Z28" s="65">
        <f t="shared" si="2"/>
        <v>6.8571428571428612</v>
      </c>
      <c r="AA28" s="138">
        <f t="shared" si="3"/>
        <v>47.020408163265358</v>
      </c>
      <c r="AB28" s="131"/>
      <c r="AC28" s="84"/>
      <c r="AF28" s="82"/>
      <c r="AG28" s="149"/>
      <c r="AH28" s="114">
        <f>W79</f>
        <v>6.1432215943380684E-2</v>
      </c>
      <c r="AI28" s="73">
        <f t="shared" si="4"/>
        <v>257</v>
      </c>
      <c r="AJ28" s="117">
        <f>W84</f>
        <v>2.0134556975914872</v>
      </c>
      <c r="AK28" s="70">
        <f t="shared" si="6"/>
        <v>17.801535195040323</v>
      </c>
      <c r="AL28" s="156"/>
      <c r="AM28" s="84"/>
    </row>
    <row r="29" spans="1:39">
      <c r="B29" s="2"/>
      <c r="C29" s="55" t="s">
        <v>6</v>
      </c>
      <c r="D29" s="49" t="s">
        <v>7</v>
      </c>
      <c r="E29" s="30">
        <v>18</v>
      </c>
      <c r="F29" s="30" t="s">
        <v>10</v>
      </c>
      <c r="G29" s="31">
        <v>43722</v>
      </c>
      <c r="H29" s="167">
        <v>257</v>
      </c>
      <c r="I29" s="166">
        <v>16.510000000000002</v>
      </c>
      <c r="J29" s="2"/>
      <c r="O29" s="82"/>
      <c r="P29" s="131"/>
      <c r="Q29" s="111">
        <f>H50</f>
        <v>250.14285714285714</v>
      </c>
      <c r="R29" s="64">
        <f t="shared" si="0"/>
        <v>6.8571428571428612</v>
      </c>
      <c r="S29" s="113">
        <f>I50</f>
        <v>17.380285714285712</v>
      </c>
      <c r="T29" s="64">
        <f t="shared" si="1"/>
        <v>-0.87028571428571055</v>
      </c>
      <c r="U29" s="135">
        <f t="shared" si="5"/>
        <v>-5.9676734693877327</v>
      </c>
      <c r="V29" s="134"/>
      <c r="W29" s="83"/>
      <c r="X29" s="131"/>
      <c r="Y29" s="111">
        <f>H50</f>
        <v>250.14285714285714</v>
      </c>
      <c r="Z29" s="65">
        <f t="shared" si="2"/>
        <v>6.8571428571428612</v>
      </c>
      <c r="AA29" s="138">
        <f t="shared" si="3"/>
        <v>47.020408163265358</v>
      </c>
      <c r="AB29" s="131"/>
      <c r="AC29" s="84"/>
      <c r="AF29" s="82"/>
      <c r="AG29" s="149"/>
      <c r="AH29" s="114">
        <f>W79</f>
        <v>6.1432215943380684E-2</v>
      </c>
      <c r="AI29" s="73">
        <f t="shared" si="4"/>
        <v>257</v>
      </c>
      <c r="AJ29" s="117">
        <f>W84</f>
        <v>2.0134556975914872</v>
      </c>
      <c r="AK29" s="70">
        <f t="shared" si="6"/>
        <v>17.801535195040323</v>
      </c>
      <c r="AL29" s="156"/>
      <c r="AM29" s="84"/>
    </row>
    <row r="30" spans="1:39">
      <c r="B30" s="2"/>
      <c r="C30" s="55" t="s">
        <v>6</v>
      </c>
      <c r="D30" s="49" t="s">
        <v>7</v>
      </c>
      <c r="E30" s="30">
        <v>19</v>
      </c>
      <c r="F30" s="30" t="s">
        <v>10</v>
      </c>
      <c r="G30" s="31">
        <v>43722</v>
      </c>
      <c r="H30" s="167">
        <v>257</v>
      </c>
      <c r="I30" s="166">
        <v>17.78</v>
      </c>
      <c r="J30" s="2"/>
      <c r="O30" s="82"/>
      <c r="P30" s="131"/>
      <c r="Q30" s="111">
        <f>H50</f>
        <v>250.14285714285714</v>
      </c>
      <c r="R30" s="64">
        <f t="shared" si="0"/>
        <v>6.8571428571428612</v>
      </c>
      <c r="S30" s="113">
        <f>I50</f>
        <v>17.380285714285712</v>
      </c>
      <c r="T30" s="64">
        <f t="shared" si="1"/>
        <v>0.39971428571428902</v>
      </c>
      <c r="U30" s="135">
        <f t="shared" ref="U30:U46" si="7">R30*T30</f>
        <v>2.7408979591836977</v>
      </c>
      <c r="V30" s="131"/>
      <c r="W30" s="83"/>
      <c r="X30" s="131"/>
      <c r="Y30" s="111">
        <f>H50</f>
        <v>250.14285714285714</v>
      </c>
      <c r="Z30" s="65">
        <f t="shared" si="2"/>
        <v>6.8571428571428612</v>
      </c>
      <c r="AA30" s="138">
        <f t="shared" si="3"/>
        <v>47.020408163265358</v>
      </c>
      <c r="AB30" s="131"/>
      <c r="AC30" s="84"/>
      <c r="AF30" s="82"/>
      <c r="AG30" s="149"/>
      <c r="AH30" s="114">
        <f>W79</f>
        <v>6.1432215943380684E-2</v>
      </c>
      <c r="AI30" s="73">
        <f t="shared" si="4"/>
        <v>257</v>
      </c>
      <c r="AJ30" s="117">
        <f>W84</f>
        <v>2.0134556975914872</v>
      </c>
      <c r="AK30" s="70">
        <f t="shared" si="6"/>
        <v>17.801535195040323</v>
      </c>
      <c r="AL30" s="156"/>
      <c r="AM30" s="84"/>
    </row>
    <row r="31" spans="1:39">
      <c r="B31" s="2"/>
      <c r="C31" s="55" t="s">
        <v>6</v>
      </c>
      <c r="D31" s="49" t="s">
        <v>7</v>
      </c>
      <c r="E31" s="30">
        <v>20</v>
      </c>
      <c r="F31" s="30" t="s">
        <v>10</v>
      </c>
      <c r="G31" s="31">
        <v>43722</v>
      </c>
      <c r="H31" s="167">
        <v>257</v>
      </c>
      <c r="I31" s="166">
        <v>17.78</v>
      </c>
      <c r="J31" s="2"/>
      <c r="O31" s="82"/>
      <c r="P31" s="131"/>
      <c r="Q31" s="111">
        <f>H50</f>
        <v>250.14285714285714</v>
      </c>
      <c r="R31" s="64">
        <f t="shared" si="0"/>
        <v>6.8571428571428612</v>
      </c>
      <c r="S31" s="113">
        <f>I50</f>
        <v>17.380285714285712</v>
      </c>
      <c r="T31" s="64">
        <f t="shared" si="1"/>
        <v>0.39971428571428902</v>
      </c>
      <c r="U31" s="135">
        <f t="shared" si="7"/>
        <v>2.7408979591836977</v>
      </c>
      <c r="V31" s="131"/>
      <c r="W31" s="83"/>
      <c r="X31" s="131"/>
      <c r="Y31" s="111">
        <f>H50</f>
        <v>250.14285714285714</v>
      </c>
      <c r="Z31" s="65">
        <f t="shared" si="2"/>
        <v>6.8571428571428612</v>
      </c>
      <c r="AA31" s="138">
        <f t="shared" si="3"/>
        <v>47.020408163265358</v>
      </c>
      <c r="AB31" s="131"/>
      <c r="AC31" s="84"/>
      <c r="AF31" s="82"/>
      <c r="AG31" s="149"/>
      <c r="AH31" s="114">
        <f>W79</f>
        <v>6.1432215943380684E-2</v>
      </c>
      <c r="AI31" s="73">
        <f t="shared" si="4"/>
        <v>257</v>
      </c>
      <c r="AJ31" s="117">
        <f>W84</f>
        <v>2.0134556975914872</v>
      </c>
      <c r="AK31" s="70">
        <f t="shared" si="6"/>
        <v>17.801535195040323</v>
      </c>
      <c r="AL31" s="156"/>
      <c r="AM31" s="84"/>
    </row>
    <row r="32" spans="1:39">
      <c r="B32" s="2"/>
      <c r="C32" s="55" t="s">
        <v>6</v>
      </c>
      <c r="D32" s="49" t="s">
        <v>7</v>
      </c>
      <c r="E32" s="30">
        <v>21</v>
      </c>
      <c r="F32" s="30" t="s">
        <v>10</v>
      </c>
      <c r="G32" s="31">
        <v>43722</v>
      </c>
      <c r="H32" s="167">
        <v>257</v>
      </c>
      <c r="I32" s="166">
        <v>17.78</v>
      </c>
      <c r="J32" s="2"/>
      <c r="O32" s="82"/>
      <c r="P32" s="131"/>
      <c r="Q32" s="111">
        <f>H50</f>
        <v>250.14285714285714</v>
      </c>
      <c r="R32" s="64">
        <f t="shared" si="0"/>
        <v>6.8571428571428612</v>
      </c>
      <c r="S32" s="113">
        <f>I50</f>
        <v>17.380285714285712</v>
      </c>
      <c r="T32" s="64">
        <f t="shared" si="1"/>
        <v>0.39971428571428902</v>
      </c>
      <c r="U32" s="135">
        <f t="shared" si="7"/>
        <v>2.7408979591836977</v>
      </c>
      <c r="V32" s="131"/>
      <c r="W32" s="83"/>
      <c r="X32" s="131"/>
      <c r="Y32" s="111">
        <f>H50</f>
        <v>250.14285714285714</v>
      </c>
      <c r="Z32" s="65">
        <f t="shared" si="2"/>
        <v>6.8571428571428612</v>
      </c>
      <c r="AA32" s="138">
        <f t="shared" si="3"/>
        <v>47.020408163265358</v>
      </c>
      <c r="AB32" s="131"/>
      <c r="AC32" s="84"/>
      <c r="AF32" s="82"/>
      <c r="AG32" s="149"/>
      <c r="AH32" s="114">
        <f>W79</f>
        <v>6.1432215943380684E-2</v>
      </c>
      <c r="AI32" s="73">
        <f t="shared" si="4"/>
        <v>257</v>
      </c>
      <c r="AJ32" s="117">
        <f>W84</f>
        <v>2.0134556975914872</v>
      </c>
      <c r="AK32" s="70">
        <f t="shared" si="6"/>
        <v>17.801535195040323</v>
      </c>
      <c r="AL32" s="156"/>
      <c r="AM32" s="84"/>
    </row>
    <row r="33" spans="1:39">
      <c r="B33" s="2"/>
      <c r="C33" s="55" t="s">
        <v>6</v>
      </c>
      <c r="D33" s="49" t="s">
        <v>7</v>
      </c>
      <c r="E33" s="30">
        <v>22</v>
      </c>
      <c r="F33" s="30" t="s">
        <v>10</v>
      </c>
      <c r="G33" s="31">
        <v>43722</v>
      </c>
      <c r="H33" s="167">
        <v>257</v>
      </c>
      <c r="I33" s="166">
        <v>19.05</v>
      </c>
      <c r="J33" s="2"/>
      <c r="O33" s="82"/>
      <c r="P33" s="131"/>
      <c r="Q33" s="111">
        <f>H50</f>
        <v>250.14285714285714</v>
      </c>
      <c r="R33" s="64">
        <f t="shared" si="0"/>
        <v>6.8571428571428612</v>
      </c>
      <c r="S33" s="113">
        <f>I50</f>
        <v>17.380285714285712</v>
      </c>
      <c r="T33" s="64">
        <f t="shared" si="1"/>
        <v>1.6697142857142886</v>
      </c>
      <c r="U33" s="135">
        <f t="shared" si="7"/>
        <v>11.449469387755128</v>
      </c>
      <c r="V33" s="131"/>
      <c r="W33" s="83"/>
      <c r="X33" s="131"/>
      <c r="Y33" s="111">
        <f>H50</f>
        <v>250.14285714285714</v>
      </c>
      <c r="Z33" s="65">
        <f t="shared" si="2"/>
        <v>6.8571428571428612</v>
      </c>
      <c r="AA33" s="138">
        <f t="shared" si="3"/>
        <v>47.020408163265358</v>
      </c>
      <c r="AB33" s="131"/>
      <c r="AC33" s="84"/>
      <c r="AF33" s="82"/>
      <c r="AG33" s="149"/>
      <c r="AH33" s="114">
        <f>W79</f>
        <v>6.1432215943380684E-2</v>
      </c>
      <c r="AI33" s="73">
        <f t="shared" si="4"/>
        <v>257</v>
      </c>
      <c r="AJ33" s="117">
        <f>W84</f>
        <v>2.0134556975914872</v>
      </c>
      <c r="AK33" s="70">
        <f t="shared" si="6"/>
        <v>17.801535195040323</v>
      </c>
      <c r="AL33" s="156"/>
      <c r="AM33" s="84"/>
    </row>
    <row r="34" spans="1:39">
      <c r="B34" s="2"/>
      <c r="C34" s="55" t="s">
        <v>6</v>
      </c>
      <c r="D34" s="49" t="s">
        <v>7</v>
      </c>
      <c r="E34" s="30">
        <v>23</v>
      </c>
      <c r="F34" s="30" t="s">
        <v>10</v>
      </c>
      <c r="G34" s="31">
        <v>43722</v>
      </c>
      <c r="H34" s="167">
        <v>257</v>
      </c>
      <c r="I34" s="166">
        <v>19.05</v>
      </c>
      <c r="J34" s="2"/>
      <c r="O34" s="82"/>
      <c r="P34" s="131"/>
      <c r="Q34" s="111">
        <f>H50</f>
        <v>250.14285714285714</v>
      </c>
      <c r="R34" s="64">
        <f t="shared" si="0"/>
        <v>6.8571428571428612</v>
      </c>
      <c r="S34" s="113">
        <f>I50</f>
        <v>17.380285714285712</v>
      </c>
      <c r="T34" s="64">
        <f t="shared" si="1"/>
        <v>1.6697142857142886</v>
      </c>
      <c r="U34" s="135">
        <f t="shared" si="7"/>
        <v>11.449469387755128</v>
      </c>
      <c r="V34" s="131"/>
      <c r="W34" s="83"/>
      <c r="X34" s="131"/>
      <c r="Y34" s="111">
        <f>H50</f>
        <v>250.14285714285714</v>
      </c>
      <c r="Z34" s="65">
        <f t="shared" si="2"/>
        <v>6.8571428571428612</v>
      </c>
      <c r="AA34" s="138">
        <f t="shared" si="3"/>
        <v>47.020408163265358</v>
      </c>
      <c r="AB34" s="131"/>
      <c r="AC34" s="84"/>
      <c r="AF34" s="82"/>
      <c r="AG34" s="149"/>
      <c r="AH34" s="114">
        <f>W79</f>
        <v>6.1432215943380684E-2</v>
      </c>
      <c r="AI34" s="73">
        <f t="shared" si="4"/>
        <v>257</v>
      </c>
      <c r="AJ34" s="117">
        <f>W84</f>
        <v>2.0134556975914872</v>
      </c>
      <c r="AK34" s="70">
        <f t="shared" si="6"/>
        <v>17.801535195040323</v>
      </c>
      <c r="AL34" s="156"/>
      <c r="AM34" s="84"/>
    </row>
    <row r="35" spans="1:39">
      <c r="B35" s="2"/>
      <c r="C35" s="55" t="s">
        <v>6</v>
      </c>
      <c r="D35" s="49" t="s">
        <v>7</v>
      </c>
      <c r="E35" s="30">
        <v>24</v>
      </c>
      <c r="F35" s="30" t="s">
        <v>10</v>
      </c>
      <c r="G35" s="31">
        <v>43722</v>
      </c>
      <c r="H35" s="167">
        <v>257</v>
      </c>
      <c r="I35" s="166">
        <v>20.32</v>
      </c>
      <c r="J35" s="2"/>
      <c r="O35" s="82"/>
      <c r="P35" s="131"/>
      <c r="Q35" s="111">
        <f>H50</f>
        <v>250.14285714285714</v>
      </c>
      <c r="R35" s="64">
        <f t="shared" si="0"/>
        <v>6.8571428571428612</v>
      </c>
      <c r="S35" s="113">
        <f>I50</f>
        <v>17.380285714285712</v>
      </c>
      <c r="T35" s="64">
        <f t="shared" si="1"/>
        <v>2.9397142857142882</v>
      </c>
      <c r="U35" s="135">
        <f t="shared" si="7"/>
        <v>20.158040816326558</v>
      </c>
      <c r="V35" s="131"/>
      <c r="W35" s="83"/>
      <c r="X35" s="131"/>
      <c r="Y35" s="111">
        <f>H50</f>
        <v>250.14285714285714</v>
      </c>
      <c r="Z35" s="65">
        <f t="shared" si="2"/>
        <v>6.8571428571428612</v>
      </c>
      <c r="AA35" s="138">
        <f t="shared" si="3"/>
        <v>47.020408163265358</v>
      </c>
      <c r="AB35" s="131"/>
      <c r="AC35" s="84"/>
      <c r="AF35" s="82"/>
      <c r="AG35" s="149"/>
      <c r="AH35" s="114">
        <f>W79</f>
        <v>6.1432215943380684E-2</v>
      </c>
      <c r="AI35" s="73">
        <f t="shared" si="4"/>
        <v>257</v>
      </c>
      <c r="AJ35" s="117">
        <f>W84</f>
        <v>2.0134556975914872</v>
      </c>
      <c r="AK35" s="70">
        <f t="shared" si="6"/>
        <v>17.801535195040323</v>
      </c>
      <c r="AL35" s="156"/>
      <c r="AM35" s="84"/>
    </row>
    <row r="36" spans="1:39">
      <c r="B36" s="2"/>
      <c r="C36" s="55" t="s">
        <v>6</v>
      </c>
      <c r="D36" s="49" t="s">
        <v>7</v>
      </c>
      <c r="E36" s="30">
        <v>25</v>
      </c>
      <c r="F36" s="30" t="s">
        <v>10</v>
      </c>
      <c r="G36" s="31">
        <v>43722</v>
      </c>
      <c r="H36" s="167">
        <v>257</v>
      </c>
      <c r="I36" s="166">
        <v>20.32</v>
      </c>
      <c r="J36" s="2"/>
      <c r="O36" s="82"/>
      <c r="P36" s="131"/>
      <c r="Q36" s="111">
        <f>H50</f>
        <v>250.14285714285714</v>
      </c>
      <c r="R36" s="64">
        <f t="shared" si="0"/>
        <v>6.8571428571428612</v>
      </c>
      <c r="S36" s="113">
        <f>I50</f>
        <v>17.380285714285712</v>
      </c>
      <c r="T36" s="64">
        <f t="shared" si="1"/>
        <v>2.9397142857142882</v>
      </c>
      <c r="U36" s="135">
        <f t="shared" si="7"/>
        <v>20.158040816326558</v>
      </c>
      <c r="V36" s="131"/>
      <c r="W36" s="83"/>
      <c r="X36" s="131"/>
      <c r="Y36" s="111">
        <f>H50</f>
        <v>250.14285714285714</v>
      </c>
      <c r="Z36" s="65">
        <f t="shared" si="2"/>
        <v>6.8571428571428612</v>
      </c>
      <c r="AA36" s="138">
        <f t="shared" si="3"/>
        <v>47.020408163265358</v>
      </c>
      <c r="AB36" s="131"/>
      <c r="AC36" s="84"/>
      <c r="AF36" s="82"/>
      <c r="AG36" s="149"/>
      <c r="AH36" s="114">
        <f>W79</f>
        <v>6.1432215943380684E-2</v>
      </c>
      <c r="AI36" s="73">
        <f t="shared" si="4"/>
        <v>257</v>
      </c>
      <c r="AJ36" s="117">
        <f>W84</f>
        <v>2.0134556975914872</v>
      </c>
      <c r="AK36" s="70">
        <f t="shared" si="6"/>
        <v>17.801535195040323</v>
      </c>
      <c r="AL36" s="156"/>
      <c r="AM36" s="84"/>
    </row>
    <row r="37" spans="1:39">
      <c r="B37" s="2"/>
      <c r="C37" s="55" t="s">
        <v>6</v>
      </c>
      <c r="D37" s="49" t="s">
        <v>7</v>
      </c>
      <c r="E37" s="30">
        <v>26</v>
      </c>
      <c r="F37" s="30" t="s">
        <v>10</v>
      </c>
      <c r="G37" s="31">
        <v>43743</v>
      </c>
      <c r="H37" s="167">
        <v>278</v>
      </c>
      <c r="I37" s="166">
        <v>19.05</v>
      </c>
      <c r="J37" s="2"/>
      <c r="O37" s="82"/>
      <c r="P37" s="131"/>
      <c r="Q37" s="111">
        <f>H50</f>
        <v>250.14285714285714</v>
      </c>
      <c r="R37" s="64">
        <f t="shared" si="0"/>
        <v>27.857142857142861</v>
      </c>
      <c r="S37" s="113">
        <f>I50</f>
        <v>17.380285714285712</v>
      </c>
      <c r="T37" s="64">
        <f t="shared" si="1"/>
        <v>1.6697142857142886</v>
      </c>
      <c r="U37" s="135">
        <f t="shared" si="7"/>
        <v>46.513469387755187</v>
      </c>
      <c r="V37" s="131"/>
      <c r="W37" s="83"/>
      <c r="X37" s="131"/>
      <c r="Y37" s="111">
        <f>H50</f>
        <v>250.14285714285714</v>
      </c>
      <c r="Z37" s="65">
        <f t="shared" si="2"/>
        <v>27.857142857142861</v>
      </c>
      <c r="AA37" s="138">
        <f t="shared" si="3"/>
        <v>776.02040816326553</v>
      </c>
      <c r="AB37" s="131"/>
      <c r="AC37" s="84"/>
      <c r="AF37" s="82"/>
      <c r="AG37" s="149"/>
      <c r="AH37" s="114">
        <f>W79</f>
        <v>6.1432215943380684E-2</v>
      </c>
      <c r="AI37" s="73">
        <f t="shared" si="4"/>
        <v>278</v>
      </c>
      <c r="AJ37" s="117">
        <f>W84</f>
        <v>2.0134556975914872</v>
      </c>
      <c r="AK37" s="70">
        <f t="shared" si="6"/>
        <v>19.091611729851316</v>
      </c>
      <c r="AL37" s="156"/>
      <c r="AM37" s="84"/>
    </row>
    <row r="38" spans="1:39">
      <c r="B38" s="2"/>
      <c r="C38" s="55" t="s">
        <v>6</v>
      </c>
      <c r="D38" s="49" t="s">
        <v>7</v>
      </c>
      <c r="E38" s="30">
        <v>27</v>
      </c>
      <c r="F38" s="30" t="s">
        <v>10</v>
      </c>
      <c r="G38" s="31">
        <v>43743</v>
      </c>
      <c r="H38" s="167">
        <v>278</v>
      </c>
      <c r="I38" s="166">
        <v>21.59</v>
      </c>
      <c r="J38" s="44"/>
      <c r="K38" s="28"/>
      <c r="L38" s="28"/>
      <c r="M38" s="28"/>
      <c r="N38" s="28"/>
      <c r="O38" s="82"/>
      <c r="P38" s="131"/>
      <c r="Q38" s="111">
        <f>H50</f>
        <v>250.14285714285714</v>
      </c>
      <c r="R38" s="64">
        <f t="shared" si="0"/>
        <v>27.857142857142861</v>
      </c>
      <c r="S38" s="113">
        <f>I50</f>
        <v>17.380285714285712</v>
      </c>
      <c r="T38" s="64">
        <f t="shared" si="1"/>
        <v>4.2097142857142877</v>
      </c>
      <c r="U38" s="135">
        <f t="shared" si="7"/>
        <v>117.27061224489803</v>
      </c>
      <c r="V38" s="131"/>
      <c r="W38" s="83"/>
      <c r="X38" s="131"/>
      <c r="Y38" s="111">
        <f>H50</f>
        <v>250.14285714285714</v>
      </c>
      <c r="Z38" s="65">
        <f t="shared" si="2"/>
        <v>27.857142857142861</v>
      </c>
      <c r="AA38" s="138">
        <f t="shared" si="3"/>
        <v>776.02040816326553</v>
      </c>
      <c r="AB38" s="131"/>
      <c r="AC38" s="84"/>
      <c r="AF38" s="82"/>
      <c r="AG38" s="149"/>
      <c r="AH38" s="114">
        <f>W79</f>
        <v>6.1432215943380684E-2</v>
      </c>
      <c r="AI38" s="73">
        <f t="shared" si="4"/>
        <v>278</v>
      </c>
      <c r="AJ38" s="117">
        <f>W84</f>
        <v>2.0134556975914872</v>
      </c>
      <c r="AK38" s="70">
        <f t="shared" si="6"/>
        <v>19.091611729851316</v>
      </c>
      <c r="AL38" s="156"/>
      <c r="AM38" s="84"/>
    </row>
    <row r="39" spans="1:39">
      <c r="B39" s="2"/>
      <c r="C39" s="55" t="s">
        <v>6</v>
      </c>
      <c r="D39" s="49" t="s">
        <v>7</v>
      </c>
      <c r="E39" s="30">
        <v>28</v>
      </c>
      <c r="F39" s="30" t="s">
        <v>10</v>
      </c>
      <c r="G39" s="31">
        <v>43750</v>
      </c>
      <c r="H39" s="167">
        <v>285</v>
      </c>
      <c r="I39" s="166">
        <v>21.59</v>
      </c>
      <c r="J39" s="44"/>
      <c r="K39" s="28"/>
      <c r="L39" s="28"/>
      <c r="M39" s="28"/>
      <c r="N39" s="28"/>
      <c r="O39" s="82"/>
      <c r="P39" s="131"/>
      <c r="Q39" s="111">
        <f>H50</f>
        <v>250.14285714285714</v>
      </c>
      <c r="R39" s="64">
        <f t="shared" si="0"/>
        <v>34.857142857142861</v>
      </c>
      <c r="S39" s="113">
        <f>I50</f>
        <v>17.380285714285712</v>
      </c>
      <c r="T39" s="64">
        <f t="shared" si="1"/>
        <v>4.2097142857142877</v>
      </c>
      <c r="U39" s="135">
        <f t="shared" si="7"/>
        <v>146.73861224489804</v>
      </c>
      <c r="V39" s="131"/>
      <c r="W39" s="83"/>
      <c r="X39" s="131"/>
      <c r="Y39" s="111">
        <f>H50</f>
        <v>250.14285714285714</v>
      </c>
      <c r="Z39" s="65">
        <f t="shared" si="2"/>
        <v>34.857142857142861</v>
      </c>
      <c r="AA39" s="138">
        <f t="shared" si="3"/>
        <v>1215.0204081632655</v>
      </c>
      <c r="AB39" s="131"/>
      <c r="AC39" s="84"/>
      <c r="AF39" s="82"/>
      <c r="AG39" s="149"/>
      <c r="AH39" s="114">
        <f>W79</f>
        <v>6.1432215943380684E-2</v>
      </c>
      <c r="AI39" s="73">
        <f t="shared" si="4"/>
        <v>285</v>
      </c>
      <c r="AJ39" s="117">
        <f>W84</f>
        <v>2.0134556975914872</v>
      </c>
      <c r="AK39" s="70">
        <f t="shared" si="6"/>
        <v>19.521637241454982</v>
      </c>
      <c r="AL39" s="156"/>
      <c r="AM39" s="84"/>
    </row>
    <row r="40" spans="1:39">
      <c r="B40" s="2"/>
      <c r="C40" s="55" t="s">
        <v>6</v>
      </c>
      <c r="D40" s="49" t="s">
        <v>7</v>
      </c>
      <c r="E40" s="30">
        <v>29</v>
      </c>
      <c r="F40" s="30" t="s">
        <v>10</v>
      </c>
      <c r="G40" s="31">
        <v>43750</v>
      </c>
      <c r="H40" s="167">
        <v>285</v>
      </c>
      <c r="I40" s="166">
        <v>19.684999999999999</v>
      </c>
      <c r="J40" s="44"/>
      <c r="K40" s="28"/>
      <c r="L40" s="28"/>
      <c r="M40" s="28"/>
      <c r="N40" s="28"/>
      <c r="O40" s="82"/>
      <c r="P40" s="131"/>
      <c r="Q40" s="111">
        <f>H50</f>
        <v>250.14285714285714</v>
      </c>
      <c r="R40" s="64">
        <f t="shared" si="0"/>
        <v>34.857142857142861</v>
      </c>
      <c r="S40" s="113">
        <f>I50</f>
        <v>17.380285714285712</v>
      </c>
      <c r="T40" s="64">
        <f t="shared" si="1"/>
        <v>2.3047142857142866</v>
      </c>
      <c r="U40" s="135">
        <f t="shared" si="7"/>
        <v>80.335755102040864</v>
      </c>
      <c r="V40" s="131"/>
      <c r="W40" s="83"/>
      <c r="X40" s="131"/>
      <c r="Y40" s="111">
        <f>H50</f>
        <v>250.14285714285714</v>
      </c>
      <c r="Z40" s="65">
        <f t="shared" si="2"/>
        <v>34.857142857142861</v>
      </c>
      <c r="AA40" s="138">
        <f t="shared" si="3"/>
        <v>1215.0204081632655</v>
      </c>
      <c r="AB40" s="131"/>
      <c r="AC40" s="84"/>
      <c r="AF40" s="82"/>
      <c r="AG40" s="149"/>
      <c r="AH40" s="114">
        <f>W79</f>
        <v>6.1432215943380684E-2</v>
      </c>
      <c r="AI40" s="73">
        <f t="shared" si="4"/>
        <v>285</v>
      </c>
      <c r="AJ40" s="117">
        <f>W84</f>
        <v>2.0134556975914872</v>
      </c>
      <c r="AK40" s="70">
        <f t="shared" si="6"/>
        <v>19.521637241454982</v>
      </c>
      <c r="AL40" s="156"/>
      <c r="AM40" s="84"/>
    </row>
    <row r="41" spans="1:39">
      <c r="B41" s="2"/>
      <c r="C41" s="55" t="s">
        <v>6</v>
      </c>
      <c r="D41" s="49" t="s">
        <v>7</v>
      </c>
      <c r="E41" s="30">
        <v>30</v>
      </c>
      <c r="F41" s="30" t="s">
        <v>10</v>
      </c>
      <c r="G41" s="31">
        <v>43750</v>
      </c>
      <c r="H41" s="167">
        <v>285</v>
      </c>
      <c r="I41" s="166">
        <v>20.32</v>
      </c>
      <c r="J41" s="44"/>
      <c r="K41" s="28"/>
      <c r="L41" s="28"/>
      <c r="M41" s="28"/>
      <c r="N41" s="28"/>
      <c r="O41" s="82"/>
      <c r="P41" s="131"/>
      <c r="Q41" s="111">
        <f>H50</f>
        <v>250.14285714285714</v>
      </c>
      <c r="R41" s="64">
        <f t="shared" si="0"/>
        <v>34.857142857142861</v>
      </c>
      <c r="S41" s="113">
        <f>I50</f>
        <v>17.380285714285712</v>
      </c>
      <c r="T41" s="64">
        <f t="shared" si="1"/>
        <v>2.9397142857142882</v>
      </c>
      <c r="U41" s="135">
        <f t="shared" si="7"/>
        <v>102.47004081632663</v>
      </c>
      <c r="V41" s="131"/>
      <c r="W41" s="83"/>
      <c r="X41" s="131"/>
      <c r="Y41" s="111">
        <f>H50</f>
        <v>250.14285714285714</v>
      </c>
      <c r="Z41" s="65">
        <f t="shared" si="2"/>
        <v>34.857142857142861</v>
      </c>
      <c r="AA41" s="138">
        <f t="shared" si="3"/>
        <v>1215.0204081632655</v>
      </c>
      <c r="AB41" s="131"/>
      <c r="AC41" s="84"/>
      <c r="AF41" s="82"/>
      <c r="AG41" s="149"/>
      <c r="AH41" s="114">
        <f>W79</f>
        <v>6.1432215943380684E-2</v>
      </c>
      <c r="AI41" s="73">
        <f t="shared" si="4"/>
        <v>285</v>
      </c>
      <c r="AJ41" s="117">
        <f>W84</f>
        <v>2.0134556975914872</v>
      </c>
      <c r="AK41" s="70">
        <f t="shared" si="6"/>
        <v>19.521637241454982</v>
      </c>
      <c r="AL41" s="156"/>
      <c r="AM41" s="84"/>
    </row>
    <row r="42" spans="1:39">
      <c r="B42" s="2"/>
      <c r="C42" s="55" t="s">
        <v>6</v>
      </c>
      <c r="D42" s="49" t="s">
        <v>7</v>
      </c>
      <c r="E42" s="30">
        <v>31</v>
      </c>
      <c r="F42" s="30" t="s">
        <v>10</v>
      </c>
      <c r="G42" s="31">
        <v>43750</v>
      </c>
      <c r="H42" s="167">
        <v>285</v>
      </c>
      <c r="I42" s="166">
        <v>15.875</v>
      </c>
      <c r="J42" s="44"/>
      <c r="K42" s="28"/>
      <c r="L42" s="28"/>
      <c r="M42" s="28"/>
      <c r="N42" s="28"/>
      <c r="O42" s="82"/>
      <c r="P42" s="131"/>
      <c r="Q42" s="111">
        <f>H50</f>
        <v>250.14285714285714</v>
      </c>
      <c r="R42" s="64">
        <f t="shared" si="0"/>
        <v>34.857142857142861</v>
      </c>
      <c r="S42" s="113">
        <f>I50</f>
        <v>17.380285714285712</v>
      </c>
      <c r="T42" s="64">
        <f t="shared" si="1"/>
        <v>-1.5052857142857121</v>
      </c>
      <c r="U42" s="135">
        <f t="shared" si="7"/>
        <v>-52.469959183673403</v>
      </c>
      <c r="V42" s="131"/>
      <c r="W42" s="83"/>
      <c r="X42" s="131"/>
      <c r="Y42" s="111">
        <f>H50</f>
        <v>250.14285714285714</v>
      </c>
      <c r="Z42" s="65">
        <f t="shared" si="2"/>
        <v>34.857142857142861</v>
      </c>
      <c r="AA42" s="138">
        <f t="shared" si="3"/>
        <v>1215.0204081632655</v>
      </c>
      <c r="AB42" s="131"/>
      <c r="AC42" s="84"/>
      <c r="AF42" s="82"/>
      <c r="AG42" s="149"/>
      <c r="AH42" s="114">
        <f>W79</f>
        <v>6.1432215943380684E-2</v>
      </c>
      <c r="AI42" s="73">
        <f t="shared" si="4"/>
        <v>285</v>
      </c>
      <c r="AJ42" s="117">
        <f>W84</f>
        <v>2.0134556975914872</v>
      </c>
      <c r="AK42" s="70">
        <f t="shared" si="6"/>
        <v>19.521637241454982</v>
      </c>
      <c r="AL42" s="156"/>
      <c r="AM42" s="84"/>
    </row>
    <row r="43" spans="1:39">
      <c r="B43" s="2"/>
      <c r="C43" s="55" t="s">
        <v>6</v>
      </c>
      <c r="D43" s="49" t="s">
        <v>7</v>
      </c>
      <c r="E43" s="30">
        <v>32</v>
      </c>
      <c r="F43" s="30" t="s">
        <v>10</v>
      </c>
      <c r="G43" s="31">
        <v>43750</v>
      </c>
      <c r="H43" s="167">
        <v>285</v>
      </c>
      <c r="I43" s="166">
        <v>20.32</v>
      </c>
      <c r="J43" s="44"/>
      <c r="K43" s="28"/>
      <c r="L43" s="28"/>
      <c r="M43" s="28"/>
      <c r="N43" s="28"/>
      <c r="O43" s="82"/>
      <c r="P43" s="131"/>
      <c r="Q43" s="111">
        <f>H50</f>
        <v>250.14285714285714</v>
      </c>
      <c r="R43" s="64">
        <f t="shared" si="0"/>
        <v>34.857142857142861</v>
      </c>
      <c r="S43" s="113">
        <f>I50</f>
        <v>17.380285714285712</v>
      </c>
      <c r="T43" s="64">
        <f t="shared" si="1"/>
        <v>2.9397142857142882</v>
      </c>
      <c r="U43" s="135">
        <f t="shared" si="7"/>
        <v>102.47004081632663</v>
      </c>
      <c r="V43" s="131"/>
      <c r="W43" s="83"/>
      <c r="X43" s="131"/>
      <c r="Y43" s="111">
        <f>H50</f>
        <v>250.14285714285714</v>
      </c>
      <c r="Z43" s="65">
        <f t="shared" si="2"/>
        <v>34.857142857142861</v>
      </c>
      <c r="AA43" s="138">
        <f t="shared" si="3"/>
        <v>1215.0204081632655</v>
      </c>
      <c r="AB43" s="131"/>
      <c r="AC43" s="84"/>
      <c r="AF43" s="82"/>
      <c r="AG43" s="149"/>
      <c r="AH43" s="114">
        <f>W79</f>
        <v>6.1432215943380684E-2</v>
      </c>
      <c r="AI43" s="73">
        <f t="shared" si="4"/>
        <v>285</v>
      </c>
      <c r="AJ43" s="117">
        <f>W84</f>
        <v>2.0134556975914872</v>
      </c>
      <c r="AK43" s="70">
        <f t="shared" si="6"/>
        <v>19.521637241454982</v>
      </c>
      <c r="AL43" s="156"/>
      <c r="AM43" s="84"/>
    </row>
    <row r="44" spans="1:39">
      <c r="A44" s="28"/>
      <c r="B44" s="44"/>
      <c r="C44" s="55" t="s">
        <v>6</v>
      </c>
      <c r="D44" s="49" t="s">
        <v>7</v>
      </c>
      <c r="E44" s="30">
        <v>33</v>
      </c>
      <c r="F44" s="30" t="s">
        <v>10</v>
      </c>
      <c r="G44" s="31">
        <v>43750</v>
      </c>
      <c r="H44" s="167">
        <v>285</v>
      </c>
      <c r="I44" s="166">
        <v>19.05</v>
      </c>
      <c r="J44" s="44"/>
      <c r="K44" s="28"/>
      <c r="L44" s="28"/>
      <c r="M44" s="28"/>
      <c r="N44" s="28"/>
      <c r="O44" s="82"/>
      <c r="P44" s="131"/>
      <c r="Q44" s="111">
        <f>H50</f>
        <v>250.14285714285714</v>
      </c>
      <c r="R44" s="64">
        <f t="shared" si="0"/>
        <v>34.857142857142861</v>
      </c>
      <c r="S44" s="113">
        <f>I50</f>
        <v>17.380285714285712</v>
      </c>
      <c r="T44" s="64">
        <f t="shared" si="1"/>
        <v>1.6697142857142886</v>
      </c>
      <c r="U44" s="135">
        <f t="shared" si="7"/>
        <v>58.201469387755211</v>
      </c>
      <c r="V44" s="131"/>
      <c r="W44" s="83"/>
      <c r="X44" s="131"/>
      <c r="Y44" s="111">
        <f>H50</f>
        <v>250.14285714285714</v>
      </c>
      <c r="Z44" s="65">
        <f t="shared" si="2"/>
        <v>34.857142857142861</v>
      </c>
      <c r="AA44" s="138">
        <f t="shared" si="3"/>
        <v>1215.0204081632655</v>
      </c>
      <c r="AB44" s="131"/>
      <c r="AC44" s="84"/>
      <c r="AF44" s="82"/>
      <c r="AG44" s="149"/>
      <c r="AH44" s="114">
        <f>W79</f>
        <v>6.1432215943380684E-2</v>
      </c>
      <c r="AI44" s="73">
        <f t="shared" si="4"/>
        <v>285</v>
      </c>
      <c r="AJ44" s="117">
        <f>W84</f>
        <v>2.0134556975914872</v>
      </c>
      <c r="AK44" s="70">
        <f t="shared" si="6"/>
        <v>19.521637241454982</v>
      </c>
      <c r="AL44" s="156"/>
      <c r="AM44" s="84"/>
    </row>
    <row r="45" spans="1:39">
      <c r="A45" s="28"/>
      <c r="B45" s="44"/>
      <c r="C45" s="55" t="s">
        <v>6</v>
      </c>
      <c r="D45" s="49" t="s">
        <v>7</v>
      </c>
      <c r="E45" s="30">
        <v>34</v>
      </c>
      <c r="F45" s="30" t="s">
        <v>8</v>
      </c>
      <c r="G45" s="48">
        <v>43762</v>
      </c>
      <c r="H45" s="168">
        <v>297</v>
      </c>
      <c r="I45" s="166">
        <v>19</v>
      </c>
      <c r="J45" s="44"/>
      <c r="K45" s="28"/>
      <c r="L45" s="28"/>
      <c r="M45" s="28"/>
      <c r="N45" s="28"/>
      <c r="O45" s="82"/>
      <c r="P45" s="131"/>
      <c r="Q45" s="111">
        <f>H50</f>
        <v>250.14285714285714</v>
      </c>
      <c r="R45" s="64">
        <f t="shared" si="0"/>
        <v>46.857142857142861</v>
      </c>
      <c r="S45" s="113">
        <f>I50</f>
        <v>17.380285714285712</v>
      </c>
      <c r="T45" s="64">
        <f t="shared" si="1"/>
        <v>1.6197142857142879</v>
      </c>
      <c r="U45" s="135">
        <f t="shared" si="7"/>
        <v>75.895183673469489</v>
      </c>
      <c r="V45" s="131"/>
      <c r="W45" s="83"/>
      <c r="X45" s="131"/>
      <c r="Y45" s="111">
        <f>H50</f>
        <v>250.14285714285714</v>
      </c>
      <c r="Z45" s="65">
        <f t="shared" si="2"/>
        <v>46.857142857142861</v>
      </c>
      <c r="AA45" s="138">
        <f t="shared" si="3"/>
        <v>2195.5918367346944</v>
      </c>
      <c r="AB45" s="131"/>
      <c r="AC45" s="84"/>
      <c r="AF45" s="82"/>
      <c r="AG45" s="149"/>
      <c r="AH45" s="114">
        <f>W79</f>
        <v>6.1432215943380684E-2</v>
      </c>
      <c r="AI45" s="73">
        <f t="shared" si="4"/>
        <v>297</v>
      </c>
      <c r="AJ45" s="117">
        <f>W84</f>
        <v>2.0134556975914872</v>
      </c>
      <c r="AK45" s="70">
        <f t="shared" si="6"/>
        <v>20.258823832775548</v>
      </c>
      <c r="AL45" s="156"/>
      <c r="AM45" s="84"/>
    </row>
    <row r="46" spans="1:39" ht="15" thickBot="1">
      <c r="A46" s="28"/>
      <c r="B46" s="44"/>
      <c r="C46" s="56" t="s">
        <v>6</v>
      </c>
      <c r="D46" s="57" t="s">
        <v>7</v>
      </c>
      <c r="E46" s="58">
        <v>35</v>
      </c>
      <c r="F46" s="58" t="s">
        <v>10</v>
      </c>
      <c r="G46" s="59">
        <v>43764</v>
      </c>
      <c r="H46" s="169">
        <v>299</v>
      </c>
      <c r="I46" s="170">
        <v>19.05</v>
      </c>
      <c r="J46" s="44"/>
      <c r="K46" s="28"/>
      <c r="L46" s="28"/>
      <c r="M46" s="28"/>
      <c r="N46" s="28"/>
      <c r="O46" s="82"/>
      <c r="P46" s="131"/>
      <c r="Q46" s="111">
        <f>H50</f>
        <v>250.14285714285714</v>
      </c>
      <c r="R46" s="64">
        <f t="shared" si="0"/>
        <v>48.857142857142861</v>
      </c>
      <c r="S46" s="113">
        <f>I50</f>
        <v>17.380285714285712</v>
      </c>
      <c r="T46" s="64">
        <f t="shared" si="1"/>
        <v>1.6697142857142886</v>
      </c>
      <c r="U46" s="135">
        <f t="shared" si="7"/>
        <v>81.577469387755244</v>
      </c>
      <c r="V46" s="131"/>
      <c r="W46" s="83"/>
      <c r="X46" s="131"/>
      <c r="Y46" s="111">
        <f>H50</f>
        <v>250.14285714285714</v>
      </c>
      <c r="Z46" s="65">
        <f t="shared" si="2"/>
        <v>48.857142857142861</v>
      </c>
      <c r="AA46" s="138">
        <f t="shared" si="3"/>
        <v>2387.0204081632655</v>
      </c>
      <c r="AB46" s="131"/>
      <c r="AC46" s="84"/>
      <c r="AF46" s="82"/>
      <c r="AG46" s="149"/>
      <c r="AH46" s="115">
        <f>W79</f>
        <v>6.1432215943380684E-2</v>
      </c>
      <c r="AI46" s="75">
        <f t="shared" si="4"/>
        <v>299</v>
      </c>
      <c r="AJ46" s="119">
        <f>W84</f>
        <v>2.0134556975914872</v>
      </c>
      <c r="AK46" s="70">
        <f t="shared" si="6"/>
        <v>20.381688264662309</v>
      </c>
      <c r="AL46" s="156"/>
      <c r="AM46" s="84"/>
    </row>
    <row r="47" spans="1:39" ht="18.600000000000001" customHeight="1">
      <c r="A47" s="28"/>
      <c r="B47" s="44"/>
      <c r="C47" s="45"/>
      <c r="D47" s="45"/>
      <c r="E47" s="45"/>
      <c r="F47" s="46"/>
      <c r="G47" s="47"/>
      <c r="H47" s="45"/>
      <c r="I47" s="44"/>
      <c r="J47" s="44"/>
      <c r="K47" s="28"/>
      <c r="L47" s="28"/>
      <c r="M47" s="28"/>
      <c r="O47" s="82"/>
      <c r="P47" s="131"/>
      <c r="Q47" s="131"/>
      <c r="R47" s="131"/>
      <c r="S47" s="131"/>
      <c r="T47" s="131"/>
      <c r="U47" s="131"/>
      <c r="V47" s="131"/>
      <c r="W47" s="83"/>
      <c r="X47" s="131"/>
      <c r="Y47" s="131"/>
      <c r="Z47" s="131"/>
      <c r="AA47" s="131"/>
      <c r="AB47" s="131"/>
      <c r="AC47" s="84"/>
      <c r="AF47" s="82"/>
      <c r="AG47" s="149"/>
      <c r="AH47" s="149"/>
      <c r="AI47" s="149"/>
      <c r="AJ47" s="149"/>
      <c r="AK47" s="149"/>
      <c r="AL47" s="149"/>
      <c r="AM47" s="84"/>
    </row>
    <row r="48" spans="1:39" s="43" customFormat="1" ht="18.600000000000001" customHeight="1">
      <c r="A48" s="28"/>
      <c r="B48" s="28"/>
      <c r="C48" s="128"/>
      <c r="D48" s="128"/>
      <c r="E48" s="128"/>
      <c r="F48" s="129"/>
      <c r="G48" s="130"/>
      <c r="H48" s="128"/>
      <c r="I48" s="28"/>
      <c r="J48" s="28"/>
      <c r="K48" s="28"/>
      <c r="L48" s="28"/>
      <c r="M48" s="28"/>
      <c r="O48" s="86"/>
      <c r="P48" s="28"/>
      <c r="Q48" s="28"/>
      <c r="R48" s="28"/>
      <c r="S48" s="28"/>
      <c r="T48" s="28"/>
      <c r="U48" s="28"/>
      <c r="V48" s="28"/>
      <c r="W48" s="28"/>
      <c r="X48" s="28"/>
      <c r="Y48" s="28"/>
      <c r="Z48" s="28"/>
      <c r="AA48" s="28"/>
      <c r="AB48" s="28"/>
      <c r="AC48" s="87"/>
      <c r="AF48" s="86"/>
      <c r="AG48" s="28"/>
      <c r="AH48" s="28"/>
      <c r="AI48" s="28"/>
      <c r="AJ48" s="28"/>
      <c r="AK48" s="28"/>
      <c r="AL48" s="28"/>
      <c r="AM48" s="87"/>
    </row>
    <row r="49" spans="1:39">
      <c r="A49" s="28"/>
      <c r="B49" s="28"/>
      <c r="C49" s="32"/>
      <c r="D49" s="32"/>
      <c r="E49" s="32"/>
      <c r="F49" s="124"/>
      <c r="G49" s="158"/>
      <c r="H49" s="159" t="s">
        <v>59</v>
      </c>
      <c r="I49" s="125"/>
      <c r="J49" s="125"/>
      <c r="K49" s="28"/>
      <c r="L49" s="28"/>
      <c r="M49" s="28"/>
      <c r="O49" s="82"/>
      <c r="P49" s="28"/>
      <c r="Q49" s="83"/>
      <c r="R49" s="83"/>
      <c r="S49" s="83"/>
      <c r="T49" s="83"/>
      <c r="U49" s="83"/>
      <c r="V49" s="83"/>
      <c r="W49" s="83"/>
      <c r="X49" s="83"/>
      <c r="Y49" s="83"/>
      <c r="Z49" s="83"/>
      <c r="AA49" s="83"/>
      <c r="AB49" s="28"/>
      <c r="AC49" s="84"/>
      <c r="AF49" s="82"/>
      <c r="AG49" s="83"/>
      <c r="AH49" s="83"/>
      <c r="AI49" s="83"/>
      <c r="AJ49" s="83"/>
      <c r="AK49" s="83"/>
      <c r="AL49" s="83"/>
      <c r="AM49" s="84"/>
    </row>
    <row r="50" spans="1:39" ht="15" thickBot="1">
      <c r="A50" s="28"/>
      <c r="B50" s="28"/>
      <c r="C50" s="32"/>
      <c r="D50" s="32"/>
      <c r="E50" s="32"/>
      <c r="F50" s="124"/>
      <c r="G50" s="122" t="s">
        <v>26</v>
      </c>
      <c r="H50" s="123">
        <f>AVERAGE(H12:H46)</f>
        <v>250.14285714285714</v>
      </c>
      <c r="I50" s="123">
        <f>AVERAGE(I12:I46)</f>
        <v>17.380285714285712</v>
      </c>
      <c r="J50" s="125"/>
      <c r="K50" s="28"/>
      <c r="L50" s="28"/>
      <c r="M50" s="28"/>
      <c r="O50" s="82"/>
      <c r="P50" s="83"/>
      <c r="Q50" s="83"/>
      <c r="R50" s="83"/>
      <c r="S50" s="83"/>
      <c r="T50" s="131"/>
      <c r="U50" s="131"/>
      <c r="V50" s="131"/>
      <c r="W50" s="83"/>
      <c r="X50" s="83"/>
      <c r="Y50" s="83"/>
      <c r="Z50" s="131"/>
      <c r="AA50" s="131"/>
      <c r="AB50" s="131"/>
      <c r="AC50" s="84"/>
      <c r="AF50" s="82"/>
      <c r="AG50" s="83"/>
      <c r="AH50" s="83"/>
      <c r="AI50" s="83"/>
      <c r="AJ50" s="83"/>
      <c r="AK50" s="83"/>
      <c r="AL50" s="83"/>
      <c r="AM50" s="84"/>
    </row>
    <row r="51" spans="1:39" ht="15.6">
      <c r="A51" s="28"/>
      <c r="B51" s="28"/>
      <c r="C51" s="32"/>
      <c r="D51" s="32"/>
      <c r="E51" s="32"/>
      <c r="F51" s="124"/>
      <c r="G51" s="122" t="s">
        <v>27</v>
      </c>
      <c r="H51" s="123">
        <f>STDEV(H12:H46)</f>
        <v>30.315151382787953</v>
      </c>
      <c r="I51" s="123">
        <f>STDEV(I12:I46)</f>
        <v>3.3687803131577772</v>
      </c>
      <c r="J51" s="125"/>
      <c r="K51" s="28"/>
      <c r="L51" s="28"/>
      <c r="M51" s="28"/>
      <c r="O51" s="82"/>
      <c r="P51" s="83"/>
      <c r="Q51" s="83"/>
      <c r="R51" s="83"/>
      <c r="S51" s="83"/>
      <c r="T51" s="139"/>
      <c r="U51" s="68" t="s">
        <v>36</v>
      </c>
      <c r="V51" s="140"/>
      <c r="W51" s="32"/>
      <c r="X51" s="32"/>
      <c r="Y51" s="32"/>
      <c r="Z51" s="140"/>
      <c r="AA51" s="68" t="s">
        <v>37</v>
      </c>
      <c r="AB51" s="131"/>
      <c r="AC51" s="84"/>
      <c r="AF51" s="82"/>
      <c r="AG51" s="83"/>
      <c r="AH51" s="83"/>
      <c r="AI51" s="83"/>
      <c r="AJ51" s="83"/>
      <c r="AK51" s="83"/>
      <c r="AL51" s="83"/>
      <c r="AM51" s="84"/>
    </row>
    <row r="52" spans="1:39" ht="16.2" thickBot="1">
      <c r="A52" s="28"/>
      <c r="B52" s="28"/>
      <c r="C52" s="32"/>
      <c r="D52" s="32"/>
      <c r="E52" s="32"/>
      <c r="F52" s="124"/>
      <c r="G52" s="126"/>
      <c r="H52" s="127"/>
      <c r="I52" s="125"/>
      <c r="J52" s="125"/>
      <c r="K52" s="28"/>
      <c r="L52" s="28"/>
      <c r="M52" s="28"/>
      <c r="O52" s="82"/>
      <c r="P52" s="83"/>
      <c r="Q52" s="83"/>
      <c r="R52" s="83"/>
      <c r="S52" s="83"/>
      <c r="T52" s="131"/>
      <c r="U52" s="69" t="s">
        <v>34</v>
      </c>
      <c r="V52" s="131"/>
      <c r="W52" s="83"/>
      <c r="X52" s="83"/>
      <c r="Y52" s="83"/>
      <c r="Z52" s="131"/>
      <c r="AA52" s="62" t="s">
        <v>35</v>
      </c>
      <c r="AB52" s="131"/>
      <c r="AC52" s="84"/>
      <c r="AF52" s="82"/>
      <c r="AG52" s="83"/>
      <c r="AH52" s="83"/>
      <c r="AI52" s="83"/>
      <c r="AJ52" s="83"/>
      <c r="AK52" s="83"/>
      <c r="AL52" s="83"/>
      <c r="AM52" s="84"/>
    </row>
    <row r="53" spans="1:39" ht="15" thickBot="1">
      <c r="A53" s="28"/>
      <c r="B53" s="28"/>
      <c r="C53" s="32"/>
      <c r="D53" s="32"/>
      <c r="E53" s="32"/>
      <c r="F53" s="33"/>
      <c r="G53" s="34"/>
      <c r="H53" s="32"/>
      <c r="I53" s="28"/>
      <c r="J53" s="28"/>
      <c r="K53" s="28"/>
      <c r="L53" s="28"/>
      <c r="M53" s="28"/>
      <c r="O53" s="82"/>
      <c r="P53" s="83"/>
      <c r="Q53" s="83"/>
      <c r="R53" s="83"/>
      <c r="S53" s="83"/>
      <c r="T53" s="131"/>
      <c r="U53" s="67">
        <f>SUM(U12:U46)</f>
        <v>1919.5285714285712</v>
      </c>
      <c r="V53" s="140"/>
      <c r="W53" s="32"/>
      <c r="X53" s="32"/>
      <c r="Y53" s="32"/>
      <c r="Z53" s="141"/>
      <c r="AA53" s="67">
        <f>SUM(AA12:AA46)</f>
        <v>31246.285714285717</v>
      </c>
      <c r="AB53" s="131"/>
      <c r="AC53" s="84"/>
      <c r="AF53" s="91"/>
      <c r="AG53" s="92"/>
      <c r="AH53" s="92"/>
      <c r="AI53" s="92"/>
      <c r="AJ53" s="92"/>
      <c r="AK53" s="92"/>
      <c r="AL53" s="92"/>
      <c r="AM53" s="93"/>
    </row>
    <row r="54" spans="1:39">
      <c r="A54" s="28"/>
      <c r="B54" s="28"/>
      <c r="C54" s="32"/>
      <c r="D54" s="32"/>
      <c r="E54" s="32"/>
      <c r="F54" s="33"/>
      <c r="G54" s="34"/>
      <c r="H54" s="32"/>
      <c r="I54" s="28"/>
      <c r="J54" s="28"/>
      <c r="K54" s="28"/>
      <c r="L54" s="28"/>
      <c r="M54" s="28"/>
      <c r="O54" s="82"/>
      <c r="P54" s="83"/>
      <c r="Q54" s="83"/>
      <c r="R54" s="83"/>
      <c r="S54" s="83"/>
      <c r="T54" s="131"/>
      <c r="U54" s="131"/>
      <c r="V54" s="131"/>
      <c r="W54" s="83"/>
      <c r="X54" s="83"/>
      <c r="Y54" s="83"/>
      <c r="Z54" s="131"/>
      <c r="AA54" s="131"/>
      <c r="AB54" s="131"/>
      <c r="AC54" s="84"/>
    </row>
    <row r="55" spans="1:39" ht="15" thickBot="1">
      <c r="A55" s="28"/>
      <c r="B55" s="28"/>
      <c r="C55" s="32"/>
      <c r="D55" s="32"/>
      <c r="E55" s="32"/>
      <c r="F55" s="33"/>
      <c r="G55" s="34"/>
      <c r="H55" s="32"/>
      <c r="I55" s="28"/>
      <c r="J55" s="28"/>
      <c r="K55" s="28"/>
      <c r="L55" s="28"/>
      <c r="M55" s="28"/>
      <c r="O55" s="82"/>
      <c r="P55" s="83"/>
      <c r="Q55" s="83"/>
      <c r="R55" s="83"/>
      <c r="S55" s="83"/>
      <c r="T55" s="83"/>
      <c r="U55" s="83"/>
      <c r="V55" s="83"/>
      <c r="W55" s="83"/>
      <c r="X55" s="83"/>
      <c r="Y55" s="83"/>
      <c r="Z55" s="83"/>
      <c r="AA55" s="83"/>
      <c r="AB55" s="28"/>
      <c r="AC55" s="84"/>
    </row>
    <row r="56" spans="1:39">
      <c r="A56" s="28"/>
      <c r="B56" s="28"/>
      <c r="C56" s="38"/>
      <c r="D56" s="39"/>
      <c r="E56" s="39"/>
      <c r="F56" s="40"/>
      <c r="G56" s="41"/>
      <c r="H56" s="39"/>
      <c r="I56" s="6"/>
      <c r="J56" s="6"/>
      <c r="K56" s="6"/>
      <c r="L56" s="7"/>
      <c r="M56" s="28"/>
      <c r="O56" s="82"/>
      <c r="P56" s="83"/>
      <c r="Q56" s="83"/>
      <c r="R56" s="83"/>
      <c r="S56" s="83"/>
      <c r="T56" s="83"/>
      <c r="U56" s="83"/>
      <c r="V56" s="83"/>
      <c r="W56" s="83"/>
      <c r="X56" s="83"/>
      <c r="Y56" s="83"/>
      <c r="Z56" s="83"/>
      <c r="AA56" s="83"/>
      <c r="AB56" s="83"/>
      <c r="AC56" s="84"/>
    </row>
    <row r="57" spans="1:39">
      <c r="A57" s="28"/>
      <c r="B57" s="28"/>
      <c r="C57" s="42"/>
      <c r="D57" s="35"/>
      <c r="E57" s="35"/>
      <c r="F57" s="36"/>
      <c r="G57" s="37"/>
      <c r="H57" s="35"/>
      <c r="I57" s="9"/>
      <c r="J57" s="9"/>
      <c r="K57" s="9"/>
      <c r="L57" s="10"/>
      <c r="M57" s="28"/>
      <c r="O57" s="82"/>
      <c r="P57" s="83"/>
      <c r="Q57" s="83"/>
      <c r="R57" s="83"/>
      <c r="S57" s="83"/>
      <c r="T57" s="83"/>
      <c r="U57" s="83"/>
      <c r="V57" s="83"/>
      <c r="W57" s="83"/>
      <c r="X57" s="83"/>
      <c r="Y57" s="83"/>
      <c r="Z57" s="83"/>
      <c r="AA57" s="83"/>
      <c r="AB57" s="83"/>
      <c r="AC57" s="84"/>
    </row>
    <row r="58" spans="1:39">
      <c r="A58" s="28"/>
      <c r="B58" s="28"/>
      <c r="C58" s="8"/>
      <c r="D58" s="9"/>
      <c r="E58" s="9"/>
      <c r="F58" s="9"/>
      <c r="G58" s="9"/>
      <c r="H58" s="9"/>
      <c r="I58" s="9"/>
      <c r="J58" s="9"/>
      <c r="K58" s="9"/>
      <c r="L58" s="10"/>
      <c r="O58" s="82"/>
      <c r="P58" s="83"/>
      <c r="Q58" s="83"/>
      <c r="R58" s="83"/>
      <c r="S58" s="83"/>
      <c r="T58" s="83"/>
      <c r="U58" s="83"/>
      <c r="V58" s="83"/>
      <c r="W58" s="83"/>
      <c r="X58" s="83"/>
      <c r="Y58" s="83"/>
      <c r="Z58" s="83"/>
      <c r="AA58" s="83"/>
      <c r="AB58" s="83"/>
      <c r="AC58" s="84"/>
    </row>
    <row r="59" spans="1:39">
      <c r="A59" s="28"/>
      <c r="B59" s="28"/>
      <c r="C59" s="8"/>
      <c r="D59" s="9"/>
      <c r="E59" s="9"/>
      <c r="F59" s="9"/>
      <c r="G59" s="9"/>
      <c r="H59" s="9"/>
      <c r="I59" s="9"/>
      <c r="J59" s="9"/>
      <c r="K59" s="9"/>
      <c r="L59" s="10"/>
      <c r="O59" s="82"/>
      <c r="P59" s="83"/>
      <c r="Q59" s="83"/>
      <c r="R59" s="83"/>
      <c r="S59" s="83"/>
      <c r="T59" s="83"/>
      <c r="U59" s="83"/>
      <c r="V59" s="83"/>
      <c r="W59" s="83"/>
      <c r="X59" s="83"/>
      <c r="Y59" s="83"/>
      <c r="Z59" s="83"/>
      <c r="AA59" s="83"/>
      <c r="AB59" s="83"/>
      <c r="AC59" s="84"/>
    </row>
    <row r="60" spans="1:39">
      <c r="C60" s="8"/>
      <c r="D60" s="9"/>
      <c r="E60" s="9"/>
      <c r="F60" s="9"/>
      <c r="G60" s="9"/>
      <c r="H60" s="9"/>
      <c r="I60" s="9"/>
      <c r="J60" s="9"/>
      <c r="K60" s="9"/>
      <c r="L60" s="10"/>
      <c r="O60" s="82"/>
      <c r="P60" s="83"/>
      <c r="Q60" s="83"/>
      <c r="R60" s="83"/>
      <c r="S60" s="83"/>
      <c r="T60" s="83"/>
      <c r="U60" s="83"/>
      <c r="V60" s="83"/>
      <c r="W60" s="83"/>
      <c r="X60" s="83"/>
      <c r="Y60" s="83"/>
      <c r="Z60" s="83"/>
      <c r="AA60" s="83"/>
      <c r="AB60" s="83"/>
      <c r="AC60" s="84"/>
    </row>
    <row r="61" spans="1:39">
      <c r="C61" s="8"/>
      <c r="D61" s="9"/>
      <c r="E61" s="9"/>
      <c r="F61" s="9"/>
      <c r="G61" s="9"/>
      <c r="H61" s="9"/>
      <c r="I61" s="9"/>
      <c r="J61" s="9"/>
      <c r="K61" s="9"/>
      <c r="L61" s="10"/>
      <c r="O61" s="82"/>
      <c r="P61" s="83"/>
      <c r="Q61" s="83"/>
      <c r="R61" s="83"/>
      <c r="S61" s="83"/>
      <c r="T61" s="83"/>
      <c r="U61" s="83"/>
      <c r="V61" s="83"/>
      <c r="W61" s="83"/>
      <c r="X61" s="83"/>
      <c r="Y61" s="83"/>
      <c r="Z61" s="83"/>
      <c r="AA61" s="83"/>
      <c r="AB61" s="83"/>
      <c r="AC61" s="84"/>
    </row>
    <row r="62" spans="1:39">
      <c r="C62" s="8"/>
      <c r="D62" s="9"/>
      <c r="E62" s="9"/>
      <c r="F62" s="9"/>
      <c r="G62" s="9"/>
      <c r="H62" s="9"/>
      <c r="I62" s="9"/>
      <c r="J62" s="9"/>
      <c r="K62" s="9"/>
      <c r="L62" s="10"/>
      <c r="O62" s="82"/>
      <c r="P62" s="83"/>
      <c r="Q62" s="83"/>
      <c r="R62" s="83"/>
      <c r="S62" s="83"/>
      <c r="T62" s="83"/>
      <c r="U62" s="83"/>
      <c r="V62" s="83"/>
      <c r="W62" s="83"/>
      <c r="X62" s="83"/>
      <c r="Y62" s="83"/>
      <c r="Z62" s="83"/>
      <c r="AA62" s="83"/>
      <c r="AB62" s="83"/>
      <c r="AC62" s="84"/>
    </row>
    <row r="63" spans="1:39">
      <c r="C63" s="8"/>
      <c r="D63" s="9"/>
      <c r="E63" s="9"/>
      <c r="F63" s="9"/>
      <c r="G63" s="9"/>
      <c r="H63" s="9"/>
      <c r="I63" s="9"/>
      <c r="J63" s="9"/>
      <c r="K63" s="9"/>
      <c r="L63" s="10"/>
      <c r="O63" s="82"/>
      <c r="P63" s="83"/>
      <c r="Q63" s="83"/>
      <c r="R63" s="83"/>
      <c r="S63" s="83"/>
      <c r="T63" s="83"/>
      <c r="U63" s="83"/>
      <c r="V63" s="83"/>
      <c r="W63" s="83"/>
      <c r="X63" s="83"/>
      <c r="Y63" s="83"/>
      <c r="Z63" s="83"/>
      <c r="AA63" s="83"/>
      <c r="AB63" s="83"/>
      <c r="AC63" s="84"/>
    </row>
    <row r="64" spans="1:39">
      <c r="C64" s="8"/>
      <c r="D64" s="9"/>
      <c r="E64" s="9"/>
      <c r="F64" s="9"/>
      <c r="G64" s="9"/>
      <c r="H64" s="9"/>
      <c r="I64" s="9"/>
      <c r="J64" s="9"/>
      <c r="K64" s="9"/>
      <c r="L64" s="10"/>
      <c r="O64" s="82"/>
      <c r="P64" s="83"/>
      <c r="Q64" s="83"/>
      <c r="R64" s="83"/>
      <c r="S64" s="83"/>
      <c r="T64" s="83"/>
      <c r="U64" s="83"/>
      <c r="V64" s="83"/>
      <c r="W64" s="83"/>
      <c r="X64" s="83"/>
      <c r="Y64" s="83"/>
      <c r="Z64" s="83"/>
      <c r="AA64" s="83"/>
      <c r="AB64" s="83"/>
      <c r="AC64" s="84"/>
    </row>
    <row r="65" spans="3:29">
      <c r="C65" s="8"/>
      <c r="D65" s="9"/>
      <c r="E65" s="9"/>
      <c r="F65" s="9"/>
      <c r="G65" s="9"/>
      <c r="H65" s="9"/>
      <c r="I65" s="9"/>
      <c r="J65" s="9"/>
      <c r="K65" s="9"/>
      <c r="L65" s="10"/>
      <c r="O65" s="82"/>
      <c r="P65" s="83"/>
      <c r="Q65" s="83"/>
      <c r="R65" s="83"/>
      <c r="S65" s="83"/>
      <c r="T65" s="83"/>
      <c r="U65" s="83"/>
      <c r="V65" s="83"/>
      <c r="W65" s="83"/>
      <c r="X65" s="83"/>
      <c r="Y65" s="83"/>
      <c r="Z65" s="83"/>
      <c r="AA65" s="83"/>
      <c r="AB65" s="83"/>
      <c r="AC65" s="84"/>
    </row>
    <row r="66" spans="3:29">
      <c r="C66" s="8"/>
      <c r="D66" s="9"/>
      <c r="E66" s="9"/>
      <c r="F66" s="9"/>
      <c r="G66" s="9"/>
      <c r="H66" s="9"/>
      <c r="I66" s="9"/>
      <c r="J66" s="9"/>
      <c r="K66" s="9"/>
      <c r="L66" s="10"/>
      <c r="O66" s="82"/>
      <c r="P66" s="83"/>
      <c r="Q66" s="83"/>
      <c r="R66" s="83"/>
      <c r="S66" s="83"/>
      <c r="T66" s="83"/>
      <c r="U66" s="83"/>
      <c r="V66" s="83"/>
      <c r="W66" s="83"/>
      <c r="X66" s="83"/>
      <c r="Y66" s="83"/>
      <c r="Z66" s="83"/>
      <c r="AA66" s="83"/>
      <c r="AB66" s="83"/>
      <c r="AC66" s="84"/>
    </row>
    <row r="67" spans="3:29">
      <c r="C67" s="8"/>
      <c r="D67" s="9"/>
      <c r="E67" s="9"/>
      <c r="F67" s="9"/>
      <c r="G67" s="9"/>
      <c r="H67" s="9"/>
      <c r="I67" s="9"/>
      <c r="J67" s="9"/>
      <c r="K67" s="9"/>
      <c r="L67" s="10"/>
      <c r="O67" s="82"/>
      <c r="P67" s="83"/>
      <c r="Q67" s="83"/>
      <c r="R67" s="83"/>
      <c r="S67" s="83"/>
      <c r="T67" s="83"/>
      <c r="U67" s="83"/>
      <c r="V67" s="83"/>
      <c r="W67" s="83"/>
      <c r="X67" s="83"/>
      <c r="Y67" s="83"/>
      <c r="Z67" s="83"/>
      <c r="AA67" s="83"/>
      <c r="AB67" s="83"/>
      <c r="AC67" s="84"/>
    </row>
    <row r="68" spans="3:29">
      <c r="C68" s="8"/>
      <c r="D68" s="9"/>
      <c r="E68" s="9"/>
      <c r="F68" s="9"/>
      <c r="G68" s="9"/>
      <c r="H68" s="9"/>
      <c r="I68" s="9"/>
      <c r="J68" s="9"/>
      <c r="K68" s="9"/>
      <c r="L68" s="10"/>
      <c r="O68" s="82"/>
      <c r="P68" s="83"/>
      <c r="Q68" s="83"/>
      <c r="R68" s="83"/>
      <c r="S68" s="83"/>
      <c r="T68" s="83"/>
      <c r="U68" s="83"/>
      <c r="V68" s="83"/>
      <c r="W68" s="83"/>
      <c r="X68" s="83"/>
      <c r="Y68" s="83"/>
      <c r="Z68" s="83"/>
      <c r="AA68" s="83"/>
      <c r="AB68" s="83"/>
      <c r="AC68" s="84"/>
    </row>
    <row r="69" spans="3:29">
      <c r="C69" s="8"/>
      <c r="D69" s="9"/>
      <c r="E69" s="9"/>
      <c r="F69" s="9"/>
      <c r="G69" s="9"/>
      <c r="H69" s="9"/>
      <c r="I69" s="9"/>
      <c r="J69" s="9"/>
      <c r="K69" s="9"/>
      <c r="L69" s="10"/>
      <c r="O69" s="82"/>
      <c r="P69" s="83"/>
      <c r="Q69" s="83"/>
      <c r="R69" s="83"/>
      <c r="S69" s="83"/>
      <c r="T69" s="83"/>
      <c r="U69" s="83"/>
      <c r="V69" s="83"/>
      <c r="W69" s="83"/>
      <c r="X69" s="83"/>
      <c r="Y69" s="83"/>
      <c r="Z69" s="83"/>
      <c r="AA69" s="83"/>
      <c r="AB69" s="83"/>
      <c r="AC69" s="84"/>
    </row>
    <row r="70" spans="3:29">
      <c r="C70" s="8"/>
      <c r="D70" s="9"/>
      <c r="E70" s="9"/>
      <c r="F70" s="9"/>
      <c r="G70" s="9"/>
      <c r="H70" s="9"/>
      <c r="I70" s="9"/>
      <c r="J70" s="9"/>
      <c r="K70" s="9"/>
      <c r="L70" s="10"/>
      <c r="O70" s="82"/>
      <c r="P70" s="83"/>
      <c r="Q70" s="83"/>
      <c r="R70" s="83"/>
      <c r="S70" s="83"/>
      <c r="T70" s="83"/>
      <c r="U70" s="83"/>
      <c r="V70" s="83"/>
      <c r="W70" s="83"/>
      <c r="X70" s="83"/>
      <c r="Y70" s="83"/>
      <c r="Z70" s="83"/>
      <c r="AA70" s="83"/>
      <c r="AB70" s="83"/>
      <c r="AC70" s="84"/>
    </row>
    <row r="71" spans="3:29">
      <c r="C71" s="8"/>
      <c r="D71" s="9"/>
      <c r="E71" s="9"/>
      <c r="F71" s="9"/>
      <c r="G71" s="9"/>
      <c r="H71" s="9"/>
      <c r="I71" s="9"/>
      <c r="J71" s="9"/>
      <c r="K71" s="9"/>
      <c r="L71" s="10"/>
      <c r="O71" s="82"/>
      <c r="P71" s="83"/>
      <c r="Q71" s="83"/>
      <c r="R71" s="83"/>
      <c r="S71" s="83"/>
      <c r="T71" s="83"/>
      <c r="U71" s="83"/>
      <c r="V71" s="83"/>
      <c r="W71" s="83"/>
      <c r="X71" s="83"/>
      <c r="Y71" s="83"/>
      <c r="Z71" s="83"/>
      <c r="AA71" s="83"/>
      <c r="AB71" s="83"/>
      <c r="AC71" s="84"/>
    </row>
    <row r="72" spans="3:29">
      <c r="C72" s="8"/>
      <c r="D72" s="9"/>
      <c r="E72" s="9"/>
      <c r="F72" s="9"/>
      <c r="G72" s="9"/>
      <c r="H72" s="9"/>
      <c r="I72" s="9"/>
      <c r="J72" s="9"/>
      <c r="K72" s="9"/>
      <c r="L72" s="10"/>
      <c r="O72" s="82"/>
      <c r="P72" s="83"/>
      <c r="Q72" s="83"/>
      <c r="R72" s="83"/>
      <c r="S72" s="83"/>
      <c r="T72" s="83"/>
      <c r="U72" s="83"/>
      <c r="V72" s="83"/>
      <c r="W72" s="83"/>
      <c r="X72" s="83"/>
      <c r="Y72" s="83"/>
      <c r="Z72" s="83"/>
      <c r="AA72" s="83"/>
      <c r="AB72" s="83"/>
      <c r="AC72" s="84"/>
    </row>
    <row r="73" spans="3:29">
      <c r="C73" s="8"/>
      <c r="D73" s="9"/>
      <c r="E73" s="9"/>
      <c r="F73" s="9"/>
      <c r="G73" s="9"/>
      <c r="H73" s="9"/>
      <c r="I73" s="9"/>
      <c r="J73" s="9"/>
      <c r="K73" s="9"/>
      <c r="L73" s="10"/>
      <c r="O73" s="82"/>
      <c r="P73" s="83"/>
      <c r="Q73" s="83"/>
      <c r="R73" s="83"/>
      <c r="S73" s="83"/>
      <c r="T73" s="83"/>
      <c r="U73" s="83"/>
      <c r="V73" s="83"/>
      <c r="W73" s="83"/>
      <c r="X73" s="83"/>
      <c r="Y73" s="83"/>
      <c r="Z73" s="83"/>
      <c r="AA73" s="83"/>
      <c r="AB73" s="83"/>
      <c r="AC73" s="84"/>
    </row>
    <row r="74" spans="3:29">
      <c r="C74" s="8"/>
      <c r="D74" s="9"/>
      <c r="E74" s="9"/>
      <c r="F74" s="9"/>
      <c r="G74" s="9"/>
      <c r="H74" s="9"/>
      <c r="I74" s="9"/>
      <c r="J74" s="9"/>
      <c r="K74" s="9"/>
      <c r="L74" s="10"/>
      <c r="O74" s="82"/>
      <c r="P74" s="83"/>
      <c r="Q74" s="83"/>
      <c r="R74" s="83"/>
      <c r="S74" s="83"/>
      <c r="T74" s="83"/>
      <c r="U74" s="83"/>
      <c r="V74" s="83"/>
      <c r="W74" s="83"/>
      <c r="X74" s="83"/>
      <c r="Y74" s="83"/>
      <c r="Z74" s="83"/>
      <c r="AA74" s="83"/>
      <c r="AB74" s="83"/>
      <c r="AC74" s="84"/>
    </row>
    <row r="75" spans="3:29">
      <c r="C75" s="8"/>
      <c r="D75" s="9"/>
      <c r="E75" s="9"/>
      <c r="F75" s="9"/>
      <c r="G75" s="9"/>
      <c r="H75" s="9"/>
      <c r="I75" s="9"/>
      <c r="J75" s="9"/>
      <c r="K75" s="9"/>
      <c r="L75" s="10"/>
      <c r="O75" s="82"/>
      <c r="P75" s="83"/>
      <c r="Q75" s="83"/>
      <c r="R75" s="83"/>
      <c r="S75" s="83"/>
      <c r="T75" s="83"/>
      <c r="U75" s="83"/>
      <c r="V75" s="83"/>
      <c r="W75" s="83"/>
      <c r="X75" s="83"/>
      <c r="Y75" s="83"/>
      <c r="Z75" s="83"/>
      <c r="AA75" s="83"/>
      <c r="AB75" s="83"/>
      <c r="AC75" s="84"/>
    </row>
    <row r="76" spans="3:29">
      <c r="C76" s="8"/>
      <c r="D76" s="9"/>
      <c r="E76" s="9"/>
      <c r="F76" s="9"/>
      <c r="G76" s="9"/>
      <c r="H76" s="9"/>
      <c r="I76" s="9"/>
      <c r="J76" s="9"/>
      <c r="K76" s="9"/>
      <c r="L76" s="10"/>
      <c r="O76" s="82"/>
      <c r="P76" s="83"/>
      <c r="Q76" s="83"/>
      <c r="R76" s="83"/>
      <c r="S76" s="83"/>
      <c r="T76" s="83"/>
      <c r="U76" s="83"/>
      <c r="V76" s="83"/>
      <c r="W76" s="83"/>
      <c r="X76" s="83"/>
      <c r="Y76" s="83"/>
      <c r="Z76" s="83"/>
      <c r="AA76" s="83"/>
      <c r="AB76" s="83"/>
      <c r="AC76" s="84"/>
    </row>
    <row r="77" spans="3:29" ht="15" thickBot="1">
      <c r="C77" s="8"/>
      <c r="D77" s="9"/>
      <c r="E77" s="9"/>
      <c r="F77" s="9"/>
      <c r="G77" s="9"/>
      <c r="H77" s="9"/>
      <c r="I77" s="9"/>
      <c r="J77" s="9"/>
      <c r="K77" s="9"/>
      <c r="L77" s="10"/>
      <c r="O77" s="82"/>
      <c r="P77" s="83"/>
      <c r="Q77" s="83"/>
      <c r="R77" s="83"/>
      <c r="S77" s="83"/>
      <c r="T77" s="83"/>
      <c r="U77" s="83"/>
      <c r="V77" s="131"/>
      <c r="W77" s="131"/>
      <c r="X77" s="131"/>
      <c r="Y77" s="131"/>
      <c r="AB77" s="83"/>
      <c r="AC77" s="84"/>
    </row>
    <row r="78" spans="3:29" ht="15" thickBot="1">
      <c r="C78" s="8"/>
      <c r="D78" s="9"/>
      <c r="E78" s="9"/>
      <c r="F78" s="9"/>
      <c r="G78" s="9"/>
      <c r="H78" s="9"/>
      <c r="I78" s="9"/>
      <c r="J78" s="9"/>
      <c r="K78" s="9"/>
      <c r="L78" s="10"/>
      <c r="O78" s="82"/>
      <c r="P78" s="83"/>
      <c r="Q78" s="83"/>
      <c r="R78" s="83"/>
      <c r="S78" s="83"/>
      <c r="T78" s="83"/>
      <c r="U78" s="83"/>
      <c r="V78" s="131"/>
      <c r="W78" s="94" t="s">
        <v>46</v>
      </c>
      <c r="X78" s="142" t="s">
        <v>40</v>
      </c>
      <c r="Y78" s="143"/>
      <c r="AB78" s="83"/>
      <c r="AC78" s="84"/>
    </row>
    <row r="79" spans="3:29" ht="15" thickBot="1">
      <c r="C79" s="8"/>
      <c r="D79" s="9"/>
      <c r="E79" s="9"/>
      <c r="F79" s="9"/>
      <c r="G79" s="9"/>
      <c r="H79" s="9"/>
      <c r="I79" s="9"/>
      <c r="J79" s="9"/>
      <c r="K79" s="9"/>
      <c r="L79" s="10"/>
      <c r="O79" s="82"/>
      <c r="P79" s="83"/>
      <c r="Q79" s="83"/>
      <c r="R79" s="83"/>
      <c r="S79" s="83"/>
      <c r="T79" s="83"/>
      <c r="U79" s="83"/>
      <c r="V79" s="131"/>
      <c r="W79" s="145">
        <f>U53/AA53</f>
        <v>6.1432215943380684E-2</v>
      </c>
      <c r="X79" s="131"/>
      <c r="Y79" s="131"/>
      <c r="AB79" s="83"/>
      <c r="AC79" s="84"/>
    </row>
    <row r="80" spans="3:29">
      <c r="C80" s="8"/>
      <c r="D80" s="9"/>
      <c r="E80" s="9"/>
      <c r="F80" s="9"/>
      <c r="G80" s="9"/>
      <c r="H80" s="9"/>
      <c r="I80" s="9"/>
      <c r="J80" s="9"/>
      <c r="K80" s="9"/>
      <c r="L80" s="10"/>
      <c r="O80" s="82"/>
      <c r="P80" s="83"/>
      <c r="Q80" s="83"/>
      <c r="R80" s="83"/>
      <c r="S80" s="83"/>
      <c r="T80" s="83"/>
      <c r="U80" s="83"/>
      <c r="V80" s="131"/>
      <c r="W80" s="131"/>
      <c r="X80" s="160" t="s">
        <v>60</v>
      </c>
      <c r="Y80" s="131"/>
      <c r="AB80" s="83"/>
      <c r="AC80" s="84"/>
    </row>
    <row r="81" spans="1:29">
      <c r="C81" s="8"/>
      <c r="D81" s="9"/>
      <c r="E81" s="9"/>
      <c r="F81" s="9"/>
      <c r="G81" s="9"/>
      <c r="H81" s="9"/>
      <c r="I81" s="9"/>
      <c r="J81" s="9"/>
      <c r="K81" s="9"/>
      <c r="L81" s="10"/>
      <c r="O81" s="82"/>
      <c r="P81" s="83"/>
      <c r="Q81" s="83"/>
      <c r="R81" s="83"/>
      <c r="S81" s="83"/>
      <c r="T81" s="83"/>
      <c r="U81" s="83"/>
      <c r="V81" s="83"/>
      <c r="W81" s="83"/>
      <c r="X81" s="83"/>
      <c r="Y81" s="83"/>
      <c r="AB81" s="83"/>
      <c r="AC81" s="84"/>
    </row>
    <row r="82" spans="1:29" ht="15" thickBot="1">
      <c r="C82" s="11"/>
      <c r="D82" s="12"/>
      <c r="E82" s="12"/>
      <c r="F82" s="12"/>
      <c r="G82" s="12"/>
      <c r="H82" s="12"/>
      <c r="I82" s="12"/>
      <c r="J82" s="12"/>
      <c r="K82" s="12"/>
      <c r="L82" s="13"/>
      <c r="O82" s="82"/>
      <c r="P82" s="83"/>
      <c r="Q82" s="83"/>
      <c r="R82" s="83"/>
      <c r="S82" s="83"/>
      <c r="T82" s="83"/>
      <c r="U82" s="83"/>
      <c r="V82" s="131"/>
      <c r="W82" s="131"/>
      <c r="X82" s="131"/>
      <c r="Y82" s="131"/>
      <c r="AB82" s="83"/>
      <c r="AC82" s="84"/>
    </row>
    <row r="83" spans="1:29" ht="15" thickBot="1">
      <c r="O83" s="82"/>
      <c r="P83" s="83"/>
      <c r="Q83" s="83"/>
      <c r="R83" s="83"/>
      <c r="S83" s="83"/>
      <c r="T83" s="83"/>
      <c r="U83" s="83"/>
      <c r="V83" s="131"/>
      <c r="W83" s="94" t="s">
        <v>45</v>
      </c>
      <c r="X83" s="144" t="s">
        <v>41</v>
      </c>
      <c r="Y83" s="141"/>
      <c r="AB83" s="83"/>
      <c r="AC83" s="84"/>
    </row>
    <row r="84" spans="1:29" ht="15" thickBot="1">
      <c r="O84" s="82"/>
      <c r="P84" s="83"/>
      <c r="Q84" s="83"/>
      <c r="R84" s="83"/>
      <c r="S84" s="83"/>
      <c r="T84" s="83"/>
      <c r="U84" s="83"/>
      <c r="V84" s="131"/>
      <c r="W84" s="145">
        <f>I50-(W79*H50)</f>
        <v>2.0134556975914872</v>
      </c>
      <c r="X84" s="131"/>
      <c r="Y84" s="131"/>
      <c r="AB84" s="83"/>
      <c r="AC84" s="84"/>
    </row>
    <row r="85" spans="1:29">
      <c r="O85" s="82"/>
      <c r="P85" s="83"/>
      <c r="Q85" s="83"/>
      <c r="R85" s="83"/>
      <c r="S85" s="102" t="s">
        <v>50</v>
      </c>
      <c r="T85" s="83"/>
      <c r="U85" s="83"/>
      <c r="V85" s="131"/>
      <c r="W85" s="131"/>
      <c r="X85" s="160" t="s">
        <v>60</v>
      </c>
      <c r="Y85" s="131"/>
      <c r="AB85" s="83"/>
      <c r="AC85" s="84"/>
    </row>
    <row r="86" spans="1:29">
      <c r="O86" s="82"/>
      <c r="P86" s="83"/>
      <c r="Q86" s="83"/>
      <c r="R86" s="83"/>
      <c r="S86" s="102" t="s">
        <v>56</v>
      </c>
      <c r="T86" s="83"/>
      <c r="U86" s="83"/>
      <c r="V86" s="83"/>
      <c r="W86" s="83"/>
      <c r="X86" s="83"/>
      <c r="Y86" s="83"/>
      <c r="AB86" s="83"/>
      <c r="AC86" s="84"/>
    </row>
    <row r="87" spans="1:29">
      <c r="O87" s="82"/>
      <c r="P87" s="83"/>
      <c r="Q87" s="83"/>
      <c r="R87" s="83"/>
      <c r="S87" s="102" t="s">
        <v>55</v>
      </c>
      <c r="T87" s="83"/>
      <c r="U87" s="83"/>
      <c r="V87" s="83"/>
      <c r="W87" s="83"/>
      <c r="X87" s="83"/>
      <c r="Y87" s="83"/>
      <c r="AB87" s="83"/>
      <c r="AC87" s="84"/>
    </row>
    <row r="88" spans="1:29" ht="15" thickBot="1">
      <c r="O88" s="82"/>
      <c r="P88" s="83"/>
      <c r="Q88" s="83"/>
      <c r="R88" s="83"/>
      <c r="S88" s="102" t="s">
        <v>49</v>
      </c>
      <c r="T88" s="83"/>
      <c r="U88" s="83"/>
      <c r="V88" s="83"/>
      <c r="W88" s="83"/>
      <c r="X88" s="83"/>
      <c r="Y88" s="83"/>
      <c r="AB88" s="83"/>
      <c r="AC88" s="84"/>
    </row>
    <row r="89" spans="1:29">
      <c r="A89" s="28"/>
      <c r="B89" s="28"/>
      <c r="C89" s="5"/>
      <c r="D89" s="6"/>
      <c r="E89" s="6"/>
      <c r="F89" s="6"/>
      <c r="G89" s="6"/>
      <c r="H89" s="6"/>
      <c r="I89" s="6"/>
      <c r="J89" s="6"/>
      <c r="K89" s="6"/>
      <c r="L89" s="7"/>
      <c r="O89" s="82"/>
      <c r="P89" s="83"/>
      <c r="Q89" s="83"/>
      <c r="R89" s="83"/>
      <c r="S89" s="83"/>
      <c r="T89" s="83"/>
      <c r="U89" s="83"/>
      <c r="V89" s="83"/>
      <c r="W89" s="83"/>
      <c r="X89" s="83"/>
      <c r="Y89" s="83"/>
      <c r="AB89" s="83"/>
      <c r="AC89" s="84"/>
    </row>
    <row r="90" spans="1:29">
      <c r="A90" s="28"/>
      <c r="B90" s="28"/>
      <c r="C90" s="8"/>
      <c r="D90" s="9" t="s">
        <v>5</v>
      </c>
      <c r="G90" s="9"/>
      <c r="H90" s="9"/>
      <c r="I90" s="9"/>
      <c r="J90" s="9"/>
      <c r="K90" s="9"/>
      <c r="L90" s="10"/>
      <c r="O90" s="82"/>
      <c r="P90" s="83"/>
      <c r="Q90" s="83"/>
      <c r="R90" s="83"/>
      <c r="S90" s="83"/>
      <c r="T90" s="83"/>
      <c r="U90" s="83"/>
      <c r="V90" s="83"/>
      <c r="W90" s="83"/>
      <c r="X90" s="83"/>
      <c r="Y90" s="83"/>
      <c r="AB90" s="83"/>
      <c r="AC90" s="84"/>
    </row>
    <row r="91" spans="1:29">
      <c r="A91" s="28"/>
      <c r="B91" s="28"/>
      <c r="C91" s="8"/>
      <c r="D91" s="9"/>
      <c r="E91" s="9"/>
      <c r="F91" s="9"/>
      <c r="G91" s="9"/>
      <c r="H91" s="9"/>
      <c r="I91" s="9"/>
      <c r="J91" s="9"/>
      <c r="K91" s="9"/>
      <c r="L91" s="10"/>
      <c r="O91" s="82"/>
      <c r="P91" s="83"/>
      <c r="Q91" s="83"/>
      <c r="R91" s="102"/>
      <c r="S91" s="83"/>
      <c r="T91" s="83"/>
      <c r="U91" s="88"/>
      <c r="V91" s="83"/>
      <c r="W91" s="95"/>
      <c r="X91" s="95" t="s">
        <v>51</v>
      </c>
      <c r="Y91" s="83"/>
      <c r="AB91" s="83"/>
      <c r="AC91" s="84"/>
    </row>
    <row r="92" spans="1:29">
      <c r="A92" s="28"/>
      <c r="B92" s="28"/>
      <c r="C92" s="8"/>
      <c r="D92" s="9"/>
      <c r="E92" s="9"/>
      <c r="F92" s="9"/>
      <c r="G92" s="9"/>
      <c r="H92" s="9"/>
      <c r="I92" s="9"/>
      <c r="J92" s="9"/>
      <c r="K92" s="9"/>
      <c r="L92" s="10"/>
      <c r="O92" s="82"/>
      <c r="P92" s="83"/>
      <c r="Q92" s="83"/>
      <c r="R92" s="102"/>
      <c r="S92" s="83"/>
      <c r="T92" s="83"/>
      <c r="U92" s="83"/>
      <c r="V92" s="83"/>
      <c r="X92" s="83"/>
      <c r="Y92" s="83"/>
      <c r="AB92" s="83"/>
      <c r="AC92" s="84"/>
    </row>
    <row r="93" spans="1:29">
      <c r="A93" s="28"/>
      <c r="B93" s="28"/>
      <c r="C93" s="8"/>
      <c r="D93" s="9"/>
      <c r="E93" s="9"/>
      <c r="F93" s="9"/>
      <c r="G93" s="9"/>
      <c r="H93" s="9"/>
      <c r="I93" s="9"/>
      <c r="J93" s="9"/>
      <c r="K93" s="9"/>
      <c r="L93" s="10"/>
      <c r="O93" s="82"/>
      <c r="P93" s="83"/>
      <c r="Q93" s="83"/>
      <c r="R93" s="83"/>
      <c r="S93" s="83"/>
      <c r="T93" s="83"/>
      <c r="U93" s="83"/>
      <c r="V93" s="83"/>
      <c r="W93" s="83"/>
      <c r="X93" s="83"/>
      <c r="Y93" s="83"/>
      <c r="AB93" s="83"/>
      <c r="AC93" s="84"/>
    </row>
    <row r="94" spans="1:29" ht="15" thickBot="1">
      <c r="C94" s="8"/>
      <c r="D94" s="9"/>
      <c r="E94" s="9"/>
      <c r="F94" s="9"/>
      <c r="G94" s="9"/>
      <c r="H94" s="9"/>
      <c r="I94" s="9"/>
      <c r="J94" s="9"/>
      <c r="K94" s="9"/>
      <c r="L94" s="10"/>
      <c r="O94" s="82"/>
      <c r="P94" s="83"/>
      <c r="Q94" s="83"/>
      <c r="R94" s="83"/>
      <c r="S94" s="83"/>
      <c r="T94" s="83"/>
      <c r="U94" s="83"/>
      <c r="V94" s="83"/>
      <c r="W94" s="83"/>
      <c r="X94" s="83"/>
      <c r="Y94" s="83"/>
      <c r="AB94" s="83"/>
      <c r="AC94" s="84"/>
    </row>
    <row r="95" spans="1:29">
      <c r="C95" s="8"/>
      <c r="D95" s="9"/>
      <c r="E95" s="9"/>
      <c r="F95" s="9"/>
      <c r="G95" s="9"/>
      <c r="H95" s="9"/>
      <c r="I95" s="9"/>
      <c r="J95" s="9"/>
      <c r="K95" s="9"/>
      <c r="L95" s="10"/>
      <c r="O95" s="82"/>
      <c r="P95" s="83"/>
      <c r="Q95" s="83"/>
      <c r="R95" s="83"/>
      <c r="S95" s="83"/>
      <c r="T95" s="83"/>
      <c r="V95" s="96" t="s">
        <v>47</v>
      </c>
      <c r="W95" s="104" t="s">
        <v>46</v>
      </c>
      <c r="X95" s="97" t="s">
        <v>48</v>
      </c>
      <c r="Y95" s="105" t="s">
        <v>45</v>
      </c>
      <c r="AB95" s="83"/>
      <c r="AC95" s="84"/>
    </row>
    <row r="96" spans="1:29" ht="15" thickBot="1">
      <c r="C96" s="8"/>
      <c r="D96" s="9"/>
      <c r="E96" s="9"/>
      <c r="F96" s="9"/>
      <c r="G96" s="9"/>
      <c r="H96" s="9"/>
      <c r="I96" s="9"/>
      <c r="J96" s="9"/>
      <c r="K96" s="9"/>
      <c r="L96" s="10"/>
      <c r="O96" s="82"/>
      <c r="P96" s="83"/>
      <c r="Q96" s="83"/>
      <c r="R96" s="83"/>
      <c r="S96" s="83"/>
      <c r="T96" s="83"/>
      <c r="V96" s="98" t="s">
        <v>47</v>
      </c>
      <c r="W96" s="99">
        <f>W79</f>
        <v>6.1432215943380684E-2</v>
      </c>
      <c r="X96" s="100" t="s">
        <v>48</v>
      </c>
      <c r="Y96" s="101">
        <f>W84</f>
        <v>2.0134556975914872</v>
      </c>
      <c r="AB96" s="83"/>
      <c r="AC96" s="84"/>
    </row>
    <row r="97" spans="3:29" ht="15" thickBot="1">
      <c r="C97" s="8"/>
      <c r="D97" s="9"/>
      <c r="E97" s="9"/>
      <c r="F97" s="9"/>
      <c r="G97" s="9"/>
      <c r="H97" s="9"/>
      <c r="I97" s="9"/>
      <c r="J97" s="9"/>
      <c r="K97" s="9"/>
      <c r="L97" s="10"/>
      <c r="O97" s="82"/>
      <c r="P97" s="83"/>
      <c r="Q97" s="83"/>
      <c r="R97" s="83"/>
      <c r="S97" s="83"/>
      <c r="T97" s="83"/>
      <c r="U97" s="83"/>
      <c r="V97" s="161"/>
      <c r="W97" s="162"/>
      <c r="X97" s="163" t="s">
        <v>60</v>
      </c>
      <c r="Y97" s="164"/>
      <c r="AB97" s="83"/>
      <c r="AC97" s="84"/>
    </row>
    <row r="98" spans="3:29">
      <c r="C98" s="8"/>
      <c r="D98" s="9"/>
      <c r="E98" s="9"/>
      <c r="F98" s="9"/>
      <c r="G98" s="9"/>
      <c r="H98" s="9"/>
      <c r="I98" s="9"/>
      <c r="J98" s="9"/>
      <c r="K98" s="9"/>
      <c r="L98" s="10"/>
      <c r="O98" s="82"/>
      <c r="P98" s="83"/>
      <c r="Q98" s="83"/>
      <c r="R98" s="83"/>
      <c r="S98" s="83"/>
      <c r="T98" s="83"/>
      <c r="U98" s="83"/>
      <c r="V98" s="83"/>
      <c r="W98" s="83"/>
      <c r="X98" s="83"/>
      <c r="Y98" s="83"/>
      <c r="Z98" s="83"/>
      <c r="AA98" s="83"/>
      <c r="AB98" s="83"/>
      <c r="AC98" s="84"/>
    </row>
    <row r="99" spans="3:29">
      <c r="C99" s="8"/>
      <c r="D99" s="9"/>
      <c r="E99" s="9"/>
      <c r="F99" s="9"/>
      <c r="G99" s="9"/>
      <c r="H99" s="9"/>
      <c r="I99" s="9"/>
      <c r="J99" s="9"/>
      <c r="K99" s="9"/>
      <c r="L99" s="10"/>
      <c r="O99" s="82"/>
      <c r="P99" s="83"/>
      <c r="Q99" s="83"/>
      <c r="R99" s="83"/>
      <c r="S99" s="83"/>
      <c r="T99" s="83"/>
      <c r="U99" s="83"/>
      <c r="V99" s="83"/>
      <c r="W99" s="83"/>
      <c r="X99" s="83"/>
      <c r="Y99" s="83"/>
      <c r="Z99" s="83"/>
      <c r="AA99" s="83"/>
      <c r="AB99" s="83"/>
      <c r="AC99" s="84"/>
    </row>
    <row r="100" spans="3:29">
      <c r="C100" s="8"/>
      <c r="D100" s="9"/>
      <c r="E100" s="9"/>
      <c r="F100" s="9"/>
      <c r="G100" s="9"/>
      <c r="H100" s="9"/>
      <c r="I100" s="9"/>
      <c r="J100" s="9"/>
      <c r="K100" s="9"/>
      <c r="L100" s="10"/>
      <c r="O100" s="82"/>
      <c r="P100" s="83"/>
      <c r="Q100" s="83"/>
      <c r="R100" s="83"/>
      <c r="S100" s="83"/>
      <c r="T100" s="83"/>
      <c r="U100" s="83"/>
      <c r="V100" s="83"/>
      <c r="W100" s="83"/>
      <c r="X100" s="83"/>
      <c r="Y100" s="83"/>
      <c r="Z100" s="83"/>
      <c r="AA100" s="83"/>
      <c r="AB100" s="83"/>
      <c r="AC100" s="84"/>
    </row>
    <row r="101" spans="3:29">
      <c r="C101" s="8"/>
      <c r="D101" s="9"/>
      <c r="E101" s="9"/>
      <c r="F101" s="9"/>
      <c r="G101" s="9"/>
      <c r="H101" s="9"/>
      <c r="I101" s="9"/>
      <c r="J101" s="9"/>
      <c r="K101" s="9"/>
      <c r="L101" s="10"/>
      <c r="O101" s="82"/>
      <c r="P101" s="83"/>
      <c r="Q101" s="83"/>
      <c r="R101" s="83"/>
      <c r="S101" s="83"/>
      <c r="T101" s="83"/>
      <c r="U101" s="83"/>
      <c r="V101" s="83"/>
      <c r="W101" s="83"/>
      <c r="X101" s="83"/>
      <c r="Y101" s="83"/>
      <c r="Z101" s="83"/>
      <c r="AA101" s="83"/>
      <c r="AB101" s="88"/>
      <c r="AC101" s="84"/>
    </row>
    <row r="102" spans="3:29" ht="15" thickBot="1">
      <c r="C102" s="8"/>
      <c r="D102" s="9"/>
      <c r="E102" s="9"/>
      <c r="F102" s="9"/>
      <c r="G102" s="9"/>
      <c r="H102" s="9"/>
      <c r="I102" s="9"/>
      <c r="J102" s="9"/>
      <c r="K102" s="9"/>
      <c r="L102" s="10"/>
      <c r="N102" s="83"/>
      <c r="O102" s="91"/>
      <c r="P102" s="92"/>
      <c r="Q102" s="92"/>
      <c r="R102" s="92"/>
      <c r="S102" s="92"/>
      <c r="T102" s="92"/>
      <c r="U102" s="92"/>
      <c r="V102" s="92"/>
      <c r="W102" s="92"/>
      <c r="X102" s="92"/>
      <c r="Y102" s="92"/>
      <c r="Z102" s="92"/>
      <c r="AA102" s="92"/>
      <c r="AB102" s="103"/>
      <c r="AC102" s="93"/>
    </row>
    <row r="103" spans="3:29">
      <c r="C103" s="8"/>
      <c r="D103" s="9"/>
      <c r="E103" s="9"/>
      <c r="F103" s="9"/>
      <c r="G103" s="9"/>
      <c r="H103" s="9"/>
      <c r="I103" s="9"/>
      <c r="J103" s="9"/>
      <c r="K103" s="9"/>
      <c r="L103" s="10"/>
      <c r="N103" s="83"/>
      <c r="O103" s="83"/>
      <c r="P103" s="83"/>
      <c r="Q103" s="83"/>
      <c r="R103" s="83"/>
      <c r="S103" s="83"/>
      <c r="T103" s="83"/>
      <c r="U103" s="83"/>
      <c r="V103" s="83"/>
      <c r="W103" s="83"/>
      <c r="X103" s="83"/>
      <c r="Y103" s="83"/>
      <c r="Z103" s="83"/>
      <c r="AA103" s="83"/>
      <c r="AB103" s="89"/>
      <c r="AC103" s="83"/>
    </row>
    <row r="104" spans="3:29">
      <c r="C104" s="8"/>
      <c r="D104" s="9"/>
      <c r="E104" s="9"/>
      <c r="F104" s="9"/>
      <c r="G104" s="9"/>
      <c r="H104" s="9"/>
      <c r="I104" s="9"/>
      <c r="J104" s="9"/>
      <c r="K104" s="9"/>
      <c r="L104" s="10"/>
      <c r="N104" s="83"/>
      <c r="O104" s="83"/>
      <c r="P104" s="83"/>
      <c r="Q104" s="83"/>
      <c r="R104" s="83"/>
      <c r="S104" s="83"/>
      <c r="T104" s="83"/>
      <c r="U104" s="83"/>
      <c r="V104" s="83"/>
      <c r="W104" s="83"/>
      <c r="X104" s="83"/>
      <c r="Y104" s="83"/>
      <c r="Z104" s="83"/>
      <c r="AA104" s="83"/>
      <c r="AB104" s="28"/>
      <c r="AC104" s="83"/>
    </row>
    <row r="105" spans="3:29">
      <c r="C105" s="8"/>
      <c r="D105" s="9"/>
      <c r="E105" s="9"/>
      <c r="F105" s="9"/>
      <c r="G105" s="9"/>
      <c r="H105" s="9"/>
      <c r="I105" s="9"/>
      <c r="J105" s="9"/>
      <c r="K105" s="9"/>
      <c r="L105" s="10"/>
      <c r="N105" s="83"/>
      <c r="O105" s="83"/>
      <c r="P105" s="83"/>
      <c r="Q105" s="83"/>
      <c r="R105" s="83"/>
      <c r="S105" s="83"/>
      <c r="T105" s="83"/>
      <c r="U105" s="83"/>
      <c r="V105" s="83"/>
      <c r="W105" s="83"/>
      <c r="X105" s="83"/>
      <c r="Y105" s="83"/>
      <c r="Z105" s="83"/>
      <c r="AA105" s="83"/>
      <c r="AB105" s="90"/>
      <c r="AC105" s="83"/>
    </row>
    <row r="106" spans="3:29">
      <c r="C106" s="8"/>
      <c r="D106" s="9"/>
      <c r="E106" s="9"/>
      <c r="F106" s="9"/>
      <c r="G106" s="9"/>
      <c r="H106" s="9"/>
      <c r="I106" s="9"/>
      <c r="J106" s="9"/>
      <c r="K106" s="9"/>
      <c r="L106" s="10"/>
      <c r="N106" s="83"/>
      <c r="O106" s="83"/>
      <c r="P106" s="83"/>
      <c r="Q106" s="83"/>
      <c r="R106" s="83"/>
      <c r="S106" s="83"/>
      <c r="T106" s="83"/>
      <c r="U106" s="83"/>
      <c r="V106" s="83"/>
      <c r="W106" s="83"/>
      <c r="X106" s="83"/>
      <c r="Y106" s="83"/>
      <c r="Z106" s="83"/>
      <c r="AA106" s="83"/>
      <c r="AB106" s="90"/>
      <c r="AC106" s="83"/>
    </row>
    <row r="107" spans="3:29">
      <c r="C107" s="8"/>
      <c r="D107" s="9"/>
      <c r="E107" s="9"/>
      <c r="F107" s="9"/>
      <c r="G107" s="9"/>
      <c r="H107" s="9"/>
      <c r="I107" s="9"/>
      <c r="J107" s="9"/>
      <c r="K107" s="9"/>
      <c r="L107" s="10"/>
      <c r="N107" s="83"/>
      <c r="O107" s="83"/>
      <c r="P107" s="83"/>
      <c r="Q107" s="83"/>
      <c r="R107" s="83"/>
      <c r="S107" s="83"/>
      <c r="T107" s="83"/>
      <c r="U107" s="83"/>
      <c r="V107" s="83"/>
      <c r="W107" s="83"/>
      <c r="X107" s="83"/>
      <c r="Y107" s="83"/>
      <c r="Z107" s="83"/>
      <c r="AA107" s="83"/>
      <c r="AB107" s="90"/>
      <c r="AC107" s="83"/>
    </row>
    <row r="108" spans="3:29">
      <c r="C108" s="8"/>
      <c r="D108" s="9"/>
      <c r="E108" s="9"/>
      <c r="F108" s="9"/>
      <c r="G108" s="9"/>
      <c r="H108" s="9"/>
      <c r="I108" s="9"/>
      <c r="J108" s="9"/>
      <c r="K108" s="9"/>
      <c r="L108" s="10"/>
      <c r="N108" s="83"/>
      <c r="O108" s="83"/>
      <c r="P108" s="83"/>
      <c r="Q108" s="83"/>
      <c r="R108" s="83"/>
      <c r="S108" s="83"/>
      <c r="T108" s="83"/>
      <c r="U108" s="83"/>
      <c r="V108" s="83"/>
      <c r="W108" s="83"/>
      <c r="X108" s="83"/>
      <c r="Y108" s="83"/>
      <c r="Z108" s="83"/>
      <c r="AA108" s="83"/>
      <c r="AB108" s="90"/>
      <c r="AC108" s="83"/>
    </row>
    <row r="109" spans="3:29">
      <c r="C109" s="8"/>
      <c r="D109" s="9"/>
      <c r="E109" s="9"/>
      <c r="F109" s="9"/>
      <c r="G109" s="9"/>
      <c r="H109" s="9"/>
      <c r="I109" s="9"/>
      <c r="J109" s="9"/>
      <c r="K109" s="9"/>
      <c r="L109" s="10"/>
      <c r="N109" s="83"/>
      <c r="O109" s="83"/>
      <c r="P109" s="83"/>
      <c r="Q109" s="83"/>
      <c r="R109" s="83"/>
      <c r="S109" s="83"/>
      <c r="T109" s="83"/>
      <c r="U109" s="83"/>
      <c r="V109" s="83"/>
      <c r="W109" s="83"/>
      <c r="X109" s="83"/>
      <c r="Y109" s="83"/>
      <c r="Z109" s="83"/>
      <c r="AA109" s="83"/>
      <c r="AB109" s="90"/>
      <c r="AC109" s="83"/>
    </row>
    <row r="110" spans="3:29">
      <c r="C110" s="8"/>
      <c r="D110" s="9"/>
      <c r="E110" s="9"/>
      <c r="F110" s="9"/>
      <c r="G110" s="9"/>
      <c r="H110" s="9"/>
      <c r="I110" s="9"/>
      <c r="J110" s="9"/>
      <c r="K110" s="9"/>
      <c r="L110" s="10"/>
      <c r="N110" s="83"/>
      <c r="O110" s="83"/>
      <c r="P110" s="83"/>
      <c r="Q110" s="83"/>
      <c r="R110" s="83"/>
      <c r="S110" s="83"/>
      <c r="T110" s="83"/>
      <c r="U110" s="83"/>
      <c r="V110" s="83"/>
      <c r="W110" s="83"/>
      <c r="X110" s="83"/>
      <c r="Y110" s="83"/>
      <c r="Z110" s="83"/>
      <c r="AA110" s="83"/>
      <c r="AB110" s="90"/>
      <c r="AC110" s="83"/>
    </row>
    <row r="111" spans="3:29">
      <c r="C111" s="8"/>
      <c r="D111" s="9"/>
      <c r="E111" s="9"/>
      <c r="F111" s="9"/>
      <c r="G111" s="9"/>
      <c r="H111" s="9"/>
      <c r="I111" s="9"/>
      <c r="J111" s="9"/>
      <c r="K111" s="9"/>
      <c r="L111" s="10"/>
      <c r="N111" s="83"/>
      <c r="O111" s="83"/>
      <c r="P111" s="83"/>
      <c r="Q111" s="83"/>
      <c r="R111" s="83"/>
      <c r="S111" s="83"/>
      <c r="T111" s="83"/>
      <c r="U111" s="83"/>
      <c r="V111" s="83"/>
      <c r="W111" s="83"/>
      <c r="X111" s="83"/>
      <c r="Y111" s="83"/>
      <c r="Z111" s="83"/>
      <c r="AA111" s="83"/>
      <c r="AB111" s="90"/>
      <c r="AC111" s="83"/>
    </row>
    <row r="112" spans="3:29">
      <c r="C112" s="8"/>
      <c r="D112" s="9"/>
      <c r="E112" s="9"/>
      <c r="F112" s="9"/>
      <c r="G112" s="9"/>
      <c r="H112" s="9"/>
      <c r="I112" s="9"/>
      <c r="J112" s="9"/>
      <c r="K112" s="9"/>
      <c r="L112" s="10"/>
      <c r="N112" s="83"/>
      <c r="O112" s="83"/>
      <c r="P112" s="83"/>
      <c r="Q112" s="83"/>
      <c r="R112" s="83"/>
      <c r="S112" s="83"/>
      <c r="T112" s="83"/>
      <c r="U112" s="83"/>
      <c r="V112" s="83"/>
      <c r="W112" s="83"/>
      <c r="X112" s="83"/>
      <c r="Y112" s="83"/>
      <c r="Z112" s="83"/>
      <c r="AA112" s="83"/>
      <c r="AB112" s="90"/>
      <c r="AC112" s="83"/>
    </row>
    <row r="113" spans="3:29">
      <c r="C113" s="8"/>
      <c r="D113" s="9"/>
      <c r="E113" s="9"/>
      <c r="F113" s="9"/>
      <c r="G113" s="9"/>
      <c r="H113" s="9"/>
      <c r="I113" s="9"/>
      <c r="J113" s="9"/>
      <c r="K113" s="9"/>
      <c r="L113" s="10"/>
      <c r="N113" s="83"/>
      <c r="O113" s="83"/>
      <c r="P113" s="83"/>
      <c r="Q113" s="83"/>
      <c r="R113" s="83"/>
      <c r="S113" s="83"/>
      <c r="T113" s="83"/>
      <c r="U113" s="83"/>
      <c r="V113" s="83"/>
      <c r="W113" s="83"/>
      <c r="X113" s="83"/>
      <c r="Y113" s="83"/>
      <c r="Z113" s="83"/>
      <c r="AA113" s="83"/>
      <c r="AB113" s="90"/>
      <c r="AC113" s="83"/>
    </row>
    <row r="114" spans="3:29">
      <c r="C114" s="8"/>
      <c r="D114" s="9"/>
      <c r="E114" s="9"/>
      <c r="F114" s="9"/>
      <c r="G114" s="9"/>
      <c r="H114" s="9"/>
      <c r="I114" s="9"/>
      <c r="J114" s="9"/>
      <c r="K114" s="9"/>
      <c r="L114" s="10"/>
      <c r="N114" s="83"/>
      <c r="O114" s="83"/>
      <c r="P114" s="83"/>
      <c r="Q114" s="83"/>
      <c r="R114" s="83"/>
      <c r="S114" s="83"/>
      <c r="T114" s="83"/>
      <c r="U114" s="83"/>
      <c r="V114" s="83"/>
      <c r="W114" s="83"/>
      <c r="X114" s="83"/>
      <c r="Y114" s="83"/>
      <c r="Z114" s="83"/>
      <c r="AA114" s="83"/>
      <c r="AB114" s="90"/>
      <c r="AC114" s="83"/>
    </row>
    <row r="115" spans="3:29">
      <c r="C115" s="8"/>
      <c r="D115" s="9"/>
      <c r="E115" s="9"/>
      <c r="F115" s="9"/>
      <c r="G115" s="9"/>
      <c r="H115" s="9"/>
      <c r="I115" s="9"/>
      <c r="J115" s="9"/>
      <c r="K115" s="9"/>
      <c r="L115" s="10"/>
      <c r="N115" s="83"/>
      <c r="O115" s="83"/>
      <c r="P115" s="83"/>
      <c r="Q115" s="83"/>
      <c r="R115" s="83"/>
      <c r="S115" s="83"/>
      <c r="T115" s="83"/>
      <c r="U115" s="83"/>
      <c r="V115" s="83"/>
      <c r="W115" s="83"/>
      <c r="X115" s="83"/>
      <c r="Y115" s="83"/>
      <c r="Z115" s="83"/>
      <c r="AA115" s="83"/>
      <c r="AB115" s="90"/>
      <c r="AC115" s="83"/>
    </row>
    <row r="116" spans="3:29">
      <c r="C116" s="8"/>
      <c r="D116" s="9"/>
      <c r="E116" s="9"/>
      <c r="F116" s="9"/>
      <c r="G116" s="9"/>
      <c r="H116" s="9"/>
      <c r="I116" s="9"/>
      <c r="J116" s="9"/>
      <c r="K116" s="9"/>
      <c r="L116" s="10"/>
      <c r="N116" s="83"/>
      <c r="O116" s="83"/>
      <c r="P116" s="83"/>
      <c r="Q116" s="83"/>
      <c r="R116" s="83"/>
      <c r="S116" s="83"/>
      <c r="T116" s="83"/>
      <c r="U116" s="83"/>
      <c r="V116" s="83"/>
      <c r="W116" s="83"/>
      <c r="X116" s="83"/>
      <c r="Y116" s="83"/>
      <c r="Z116" s="83"/>
      <c r="AA116" s="83"/>
      <c r="AB116" s="90"/>
      <c r="AC116" s="83"/>
    </row>
    <row r="117" spans="3:29" ht="15" thickBot="1">
      <c r="C117" s="11"/>
      <c r="D117" s="12"/>
      <c r="E117" s="12"/>
      <c r="F117" s="12"/>
      <c r="G117" s="12"/>
      <c r="H117" s="12"/>
      <c r="I117" s="12"/>
      <c r="J117" s="12"/>
      <c r="K117" s="12"/>
      <c r="L117" s="13"/>
      <c r="N117" s="83"/>
      <c r="O117" s="83"/>
      <c r="P117" s="83"/>
      <c r="Q117" s="83"/>
      <c r="R117" s="83"/>
      <c r="S117" s="83"/>
      <c r="T117" s="83"/>
      <c r="U117" s="83"/>
      <c r="V117" s="83"/>
      <c r="W117" s="83"/>
      <c r="X117" s="83"/>
      <c r="Y117" s="83"/>
      <c r="Z117" s="83"/>
      <c r="AA117" s="83"/>
      <c r="AB117" s="90"/>
      <c r="AC117" s="83"/>
    </row>
    <row r="118" spans="3:29">
      <c r="N118" s="83"/>
      <c r="O118" s="83"/>
      <c r="P118" s="83"/>
      <c r="Q118" s="83"/>
      <c r="R118" s="83"/>
      <c r="S118" s="83"/>
      <c r="T118" s="83"/>
      <c r="U118" s="83"/>
      <c r="V118" s="83"/>
      <c r="W118" s="83"/>
      <c r="X118" s="83"/>
      <c r="Y118" s="83"/>
      <c r="Z118" s="83"/>
      <c r="AA118" s="83"/>
      <c r="AB118" s="90"/>
      <c r="AC118" s="83"/>
    </row>
    <row r="119" spans="3:29">
      <c r="N119" s="83"/>
      <c r="O119" s="83"/>
      <c r="P119" s="83"/>
      <c r="Q119" s="83"/>
      <c r="R119" s="83"/>
      <c r="S119" s="83"/>
      <c r="T119" s="83"/>
      <c r="U119" s="83"/>
      <c r="V119" s="83"/>
      <c r="W119" s="83"/>
      <c r="X119" s="83"/>
      <c r="Y119" s="83"/>
      <c r="Z119" s="83"/>
      <c r="AA119" s="83"/>
      <c r="AB119" s="90"/>
      <c r="AC119" s="83"/>
    </row>
    <row r="120" spans="3:29">
      <c r="C120" t="s">
        <v>25</v>
      </c>
      <c r="N120" s="83"/>
      <c r="O120" s="83"/>
      <c r="P120" s="83"/>
      <c r="Q120" s="83"/>
      <c r="R120" s="83"/>
      <c r="S120" s="83"/>
      <c r="T120" s="83"/>
      <c r="U120" s="83"/>
      <c r="V120" s="83"/>
      <c r="W120" s="83"/>
      <c r="X120" s="83"/>
      <c r="Y120" s="83"/>
      <c r="Z120" s="83"/>
      <c r="AA120" s="83"/>
      <c r="AB120" s="90"/>
      <c r="AC120" s="83"/>
    </row>
    <row r="121" spans="3:29">
      <c r="N121" s="83"/>
      <c r="O121" s="83"/>
      <c r="P121" s="83"/>
      <c r="Q121" s="83"/>
      <c r="R121" s="83"/>
      <c r="S121" s="83"/>
      <c r="T121" s="83"/>
      <c r="U121" s="83"/>
      <c r="V121" s="83"/>
      <c r="W121" s="83"/>
      <c r="X121" s="83"/>
      <c r="Y121" s="83"/>
      <c r="Z121" s="83"/>
      <c r="AA121" s="83"/>
      <c r="AB121" s="90"/>
      <c r="AC121" s="83"/>
    </row>
    <row r="122" spans="3:29">
      <c r="N122" s="83"/>
      <c r="O122" s="83"/>
      <c r="P122" s="83"/>
      <c r="Q122" s="83"/>
      <c r="R122" s="83"/>
      <c r="S122" s="83"/>
      <c r="T122" s="83"/>
      <c r="U122" s="83"/>
      <c r="V122" s="83"/>
      <c r="W122" s="83"/>
      <c r="X122" s="83"/>
      <c r="Y122" s="83"/>
      <c r="Z122" s="83"/>
      <c r="AA122" s="83"/>
      <c r="AB122" s="90"/>
      <c r="AC122" s="83"/>
    </row>
    <row r="123" spans="3:29">
      <c r="N123" s="83"/>
      <c r="O123" s="83"/>
      <c r="P123" s="83"/>
      <c r="Q123" s="83"/>
      <c r="R123" s="83"/>
      <c r="S123" s="83"/>
      <c r="T123" s="83"/>
      <c r="U123" s="83"/>
      <c r="V123" s="83"/>
      <c r="W123" s="83"/>
      <c r="X123" s="83"/>
      <c r="Y123" s="83"/>
      <c r="Z123" s="83"/>
      <c r="AA123" s="83"/>
      <c r="AB123" s="28"/>
      <c r="AC123" s="83"/>
    </row>
    <row r="124" spans="3:29">
      <c r="N124" s="83"/>
      <c r="O124" s="83"/>
      <c r="P124" s="83"/>
      <c r="Q124" s="83"/>
      <c r="R124" s="83"/>
      <c r="S124" s="83"/>
      <c r="T124" s="83"/>
      <c r="U124" s="83"/>
      <c r="V124" s="83"/>
      <c r="W124" s="83"/>
      <c r="X124" s="83"/>
      <c r="Y124" s="83"/>
      <c r="Z124" s="83"/>
      <c r="AA124" s="83"/>
      <c r="AB124" s="28"/>
      <c r="AC124" s="83"/>
    </row>
    <row r="125" spans="3:29">
      <c r="N125" s="83"/>
      <c r="O125" s="83"/>
      <c r="P125" s="83"/>
      <c r="Q125" s="83"/>
      <c r="R125" s="83"/>
      <c r="S125" s="83"/>
      <c r="T125" s="83"/>
      <c r="U125" s="83"/>
      <c r="V125" s="83"/>
      <c r="W125" s="83"/>
      <c r="X125" s="83"/>
      <c r="Y125" s="83"/>
      <c r="Z125" s="83"/>
      <c r="AA125" s="83"/>
      <c r="AB125" s="28"/>
      <c r="AC125" s="83"/>
    </row>
    <row r="126" spans="3:29">
      <c r="N126" s="83"/>
      <c r="O126" s="83"/>
      <c r="P126" s="83"/>
      <c r="Q126" s="83"/>
      <c r="R126" s="83"/>
      <c r="S126" s="83"/>
      <c r="T126" s="83"/>
      <c r="U126" s="83"/>
      <c r="V126" s="83"/>
      <c r="W126" s="83"/>
      <c r="X126" s="83"/>
      <c r="Y126" s="83"/>
      <c r="Z126" s="83"/>
      <c r="AA126" s="83"/>
      <c r="AB126" s="28"/>
      <c r="AC126" s="83"/>
    </row>
    <row r="127" spans="3:29">
      <c r="N127" s="83"/>
      <c r="O127" s="83"/>
      <c r="P127" s="83"/>
      <c r="Q127" s="83"/>
      <c r="R127" s="83"/>
      <c r="S127" s="83"/>
      <c r="T127" s="83"/>
      <c r="U127" s="83"/>
      <c r="V127" s="83"/>
      <c r="W127" s="83"/>
      <c r="X127" s="83"/>
      <c r="Y127" s="83"/>
      <c r="Z127" s="83"/>
      <c r="AA127" s="83"/>
      <c r="AB127" s="28"/>
      <c r="AC127" s="83"/>
    </row>
    <row r="128" spans="3:29">
      <c r="N128" s="83"/>
      <c r="O128" s="83"/>
      <c r="P128" s="83"/>
      <c r="Q128" s="83"/>
      <c r="R128" s="83"/>
      <c r="S128" s="83"/>
      <c r="T128" s="83"/>
      <c r="U128" s="83"/>
      <c r="V128" s="83"/>
      <c r="W128" s="83"/>
      <c r="X128" s="83"/>
      <c r="Y128" s="83"/>
      <c r="Z128" s="83"/>
      <c r="AA128" s="83"/>
      <c r="AB128" s="28"/>
      <c r="AC128" s="83"/>
    </row>
    <row r="129" spans="14:29">
      <c r="N129" s="83"/>
      <c r="O129" s="83"/>
      <c r="P129" s="28"/>
      <c r="Q129" s="83"/>
      <c r="R129" s="83"/>
      <c r="S129" s="83"/>
      <c r="T129" s="83"/>
      <c r="U129" s="83"/>
      <c r="V129" s="83"/>
      <c r="W129" s="83"/>
      <c r="X129" s="83"/>
      <c r="Y129" s="83"/>
      <c r="Z129" s="83"/>
      <c r="AA129" s="83"/>
      <c r="AB129" s="28"/>
      <c r="AC129" s="83"/>
    </row>
    <row r="130" spans="14:29">
      <c r="N130" s="83"/>
      <c r="O130" s="28"/>
      <c r="P130" s="28"/>
      <c r="Q130" s="83"/>
      <c r="R130" s="83"/>
      <c r="S130" s="83"/>
      <c r="T130" s="83"/>
      <c r="U130" s="83"/>
      <c r="V130" s="83"/>
      <c r="W130" s="83"/>
      <c r="X130" s="83"/>
      <c r="Y130" s="83"/>
      <c r="Z130" s="83"/>
      <c r="AA130" s="83"/>
      <c r="AB130" s="28"/>
      <c r="AC130" s="83"/>
    </row>
    <row r="131" spans="14:29">
      <c r="N131" s="83"/>
      <c r="O131" s="28"/>
      <c r="P131" s="28"/>
      <c r="Q131" s="83"/>
      <c r="R131" s="83"/>
      <c r="S131" s="83"/>
      <c r="T131" s="83"/>
      <c r="U131" s="83"/>
      <c r="V131" s="83"/>
      <c r="W131" s="83"/>
      <c r="X131" s="83"/>
      <c r="Y131" s="83"/>
      <c r="Z131" s="83"/>
      <c r="AA131" s="83"/>
      <c r="AB131" s="28"/>
      <c r="AC131" s="83"/>
    </row>
    <row r="132" spans="14:29">
      <c r="N132" s="83"/>
      <c r="O132" s="83"/>
      <c r="P132" s="83"/>
      <c r="Q132" s="83"/>
      <c r="R132" s="83"/>
      <c r="S132" s="83"/>
      <c r="T132" s="83"/>
      <c r="U132" s="83"/>
      <c r="V132" s="83"/>
      <c r="W132" s="83"/>
      <c r="X132" s="83"/>
      <c r="Y132" s="83"/>
      <c r="Z132" s="83"/>
      <c r="AA132" s="83"/>
      <c r="AB132" s="28"/>
      <c r="AC132" s="83"/>
    </row>
    <row r="133" spans="14:29">
      <c r="N133" s="83"/>
      <c r="O133" s="83"/>
      <c r="P133" s="83"/>
      <c r="Q133" s="83"/>
      <c r="R133" s="83"/>
      <c r="S133" s="83"/>
      <c r="T133" s="83"/>
      <c r="U133" s="83"/>
      <c r="V133" s="83"/>
      <c r="W133" s="83"/>
      <c r="X133" s="83"/>
      <c r="Y133" s="83"/>
      <c r="Z133" s="83"/>
      <c r="AA133" s="83"/>
      <c r="AB133" s="28"/>
      <c r="AC133" s="83"/>
    </row>
    <row r="134" spans="14:29">
      <c r="N134" s="83"/>
      <c r="O134" s="83"/>
      <c r="P134" s="83"/>
      <c r="Q134" s="83"/>
      <c r="R134" s="83"/>
      <c r="S134" s="83"/>
      <c r="T134" s="83"/>
      <c r="U134" s="83"/>
      <c r="V134" s="83"/>
      <c r="W134" s="83"/>
      <c r="X134" s="83"/>
      <c r="Y134" s="83"/>
      <c r="Z134" s="83"/>
      <c r="AA134" s="83"/>
      <c r="AB134" s="28"/>
      <c r="AC134" s="83"/>
    </row>
    <row r="135" spans="14:29">
      <c r="N135" s="83"/>
      <c r="O135" s="83"/>
      <c r="P135" s="83"/>
      <c r="Q135" s="83"/>
      <c r="R135" s="83"/>
      <c r="S135" s="83"/>
      <c r="T135" s="83"/>
      <c r="U135" s="83"/>
      <c r="V135" s="83"/>
      <c r="W135" s="83"/>
      <c r="X135" s="83"/>
      <c r="Y135" s="83"/>
      <c r="Z135" s="83"/>
      <c r="AA135" s="83"/>
      <c r="AB135" s="28"/>
      <c r="AC135" s="83"/>
    </row>
    <row r="136" spans="14:29">
      <c r="N136" s="83"/>
      <c r="O136" s="83"/>
      <c r="P136" s="83"/>
      <c r="Q136" s="83"/>
      <c r="R136" s="83"/>
      <c r="S136" s="83"/>
      <c r="T136" s="83"/>
      <c r="U136" s="83"/>
      <c r="V136" s="83"/>
      <c r="W136" s="83"/>
      <c r="X136" s="83"/>
      <c r="Y136" s="83"/>
      <c r="Z136" s="83"/>
      <c r="AA136" s="83"/>
      <c r="AB136" s="28"/>
      <c r="AC136" s="83"/>
    </row>
    <row r="137" spans="14:29">
      <c r="N137" s="83"/>
      <c r="O137" s="83"/>
      <c r="P137" s="83"/>
      <c r="Q137" s="83"/>
      <c r="R137" s="83"/>
      <c r="S137" s="83"/>
      <c r="T137" s="83"/>
      <c r="U137" s="83"/>
      <c r="V137" s="83"/>
      <c r="W137" s="83"/>
      <c r="X137" s="83"/>
      <c r="Y137" s="83"/>
      <c r="Z137" s="83"/>
      <c r="AA137" s="83"/>
      <c r="AB137" s="28"/>
      <c r="AC137" s="83"/>
    </row>
    <row r="138" spans="14:29">
      <c r="N138" s="83"/>
      <c r="O138" s="83"/>
      <c r="P138" s="83"/>
      <c r="Q138" s="83"/>
      <c r="R138" s="83"/>
      <c r="S138" s="83"/>
      <c r="T138" s="83"/>
      <c r="U138" s="83"/>
      <c r="V138" s="83"/>
      <c r="W138" s="83"/>
      <c r="X138" s="83"/>
      <c r="Y138" s="83"/>
      <c r="Z138" s="83"/>
      <c r="AA138" s="83"/>
      <c r="AB138" s="28"/>
      <c r="AC138" s="83"/>
    </row>
    <row r="139" spans="14:29">
      <c r="N139" s="83"/>
      <c r="O139" s="83"/>
      <c r="P139" s="83"/>
      <c r="Q139" s="83"/>
      <c r="R139" s="83"/>
      <c r="S139" s="83"/>
      <c r="T139" s="83"/>
      <c r="U139" s="83"/>
      <c r="V139" s="83"/>
      <c r="W139" s="83"/>
      <c r="X139" s="83"/>
      <c r="Y139" s="83"/>
      <c r="Z139" s="83"/>
      <c r="AA139" s="83"/>
      <c r="AB139" s="28"/>
      <c r="AC139" s="83"/>
    </row>
    <row r="140" spans="14:29">
      <c r="N140" s="83"/>
      <c r="O140" s="83"/>
      <c r="P140" s="83"/>
      <c r="Q140" s="83"/>
      <c r="R140" s="83"/>
      <c r="S140" s="83"/>
      <c r="T140" s="83"/>
      <c r="U140" s="83"/>
      <c r="V140" s="83"/>
      <c r="W140" s="83"/>
      <c r="X140" s="83"/>
      <c r="Y140" s="83"/>
      <c r="Z140" s="83"/>
      <c r="AA140" s="83"/>
      <c r="AB140" s="83"/>
      <c r="AC140" s="83"/>
    </row>
    <row r="141" spans="14:29">
      <c r="N141" s="83"/>
      <c r="O141" s="83"/>
      <c r="P141" s="83"/>
      <c r="Q141" s="83"/>
      <c r="R141" s="83"/>
      <c r="S141" s="83"/>
      <c r="T141" s="83"/>
      <c r="U141" s="83"/>
      <c r="V141" s="83"/>
      <c r="W141" s="83"/>
      <c r="X141" s="83"/>
      <c r="Y141" s="83"/>
      <c r="Z141" s="83"/>
      <c r="AA141" s="83"/>
      <c r="AB141" s="83"/>
      <c r="AC141" s="83"/>
    </row>
    <row r="142" spans="14:29">
      <c r="N142" s="83"/>
      <c r="O142" s="83"/>
      <c r="P142" s="83"/>
      <c r="Q142" s="83"/>
      <c r="R142" s="83"/>
      <c r="S142" s="83"/>
      <c r="T142" s="83"/>
      <c r="U142" s="83"/>
      <c r="V142" s="83"/>
      <c r="W142" s="83"/>
      <c r="X142" s="83"/>
      <c r="Y142" s="83"/>
      <c r="Z142" s="83"/>
      <c r="AA142" s="83"/>
      <c r="AB142" s="83"/>
      <c r="AC142" s="83"/>
    </row>
  </sheetData>
  <sortState xmlns:xlrd2="http://schemas.microsoft.com/office/spreadsheetml/2017/richdata2" ref="C12:I46">
    <sortCondition ref="H12:H46"/>
  </sortState>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REAL DATA</vt:lpstr>
      <vt:lpstr>Regression - STUDENT</vt:lpstr>
      <vt:lpstr>Regression - INSTRUCTOR</vt:lpstr>
    </vt:vector>
  </TitlesOfParts>
  <Company>Nyack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dc:creator>
  <cp:lastModifiedBy>Peter Park</cp:lastModifiedBy>
  <dcterms:created xsi:type="dcterms:W3CDTF">2013-01-25T23:23:54Z</dcterms:created>
  <dcterms:modified xsi:type="dcterms:W3CDTF">2021-09-26T23:17:42Z</dcterms:modified>
</cp:coreProperties>
</file>